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updateLinks="never" codeName="ЭтаКнига" defaultThemeVersion="124226"/>
  <bookViews>
    <workbookView xWindow="120" yWindow="165" windowWidth="15120" windowHeight="7950" tabRatio="883" activeTab="4"/>
  </bookViews>
  <sheets>
    <sheet name="ДАННЫЕ О СОРЕВНОВАНИИ" sheetId="1" r:id="rId1"/>
    <sheet name="ТИТУЛЬНЫЙ ЛИСТ" sheetId="2" r:id="rId2"/>
    <sheet name="ГЛ.СУДЬЯ" sheetId="4" r:id="rId3"/>
    <sheet name="ВРАЧ" sheetId="5" r:id="rId4"/>
    <sheet name="АКТ ПРИЁМА" sheetId="6" r:id="rId5"/>
    <sheet name="ВЫПИСКА" sheetId="8" r:id="rId6"/>
  </sheets>
  <externalReferences>
    <externalReference r:id="rId7"/>
    <externalReference r:id="rId8"/>
  </externalReferences>
  <definedNames>
    <definedName name="ЮНОШЕЙ" comment="ЬТРПАИМ">'ДАННЫЕ О СОРЕВНОВАНИИ'!$H$13</definedName>
  </definedNames>
  <calcPr calcId="124519"/>
</workbook>
</file>

<file path=xl/calcChain.xml><?xml version="1.0" encoding="utf-8"?>
<calcChain xmlns="http://schemas.openxmlformats.org/spreadsheetml/2006/main">
  <c r="F20" i="1"/>
  <c r="C5" i="4"/>
  <c r="D4"/>
  <c r="A4"/>
  <c r="C11" i="2"/>
  <c r="E2" i="1"/>
  <c r="O19" l="1"/>
  <c r="B24" i="8" l="1"/>
  <c r="E23"/>
  <c r="C23"/>
  <c r="A22"/>
  <c r="B25"/>
  <c r="C25"/>
  <c r="E25"/>
  <c r="F25"/>
  <c r="D38"/>
  <c r="E38"/>
  <c r="F38"/>
  <c r="D39"/>
  <c r="E39"/>
  <c r="F39"/>
  <c r="C7" i="6" l="1"/>
  <c r="J17" i="1"/>
  <c r="M19" l="1"/>
  <c r="L19"/>
  <c r="L18" s="1"/>
  <c r="F19"/>
  <c r="C19"/>
  <c r="E19"/>
  <c r="D19"/>
  <c r="I19"/>
  <c r="K19"/>
  <c r="J19"/>
  <c r="H19"/>
  <c r="G19"/>
  <c r="M15"/>
  <c r="I4" i="4"/>
  <c r="L17" i="1"/>
  <c r="L13"/>
  <c r="F19" i="8"/>
  <c r="F18"/>
  <c r="E19"/>
  <c r="E18"/>
  <c r="D19"/>
  <c r="D18"/>
  <c r="F5"/>
  <c r="E5"/>
  <c r="C5"/>
  <c r="B5"/>
  <c r="E3"/>
  <c r="C3"/>
  <c r="A2"/>
  <c r="M18" i="1" l="1"/>
  <c r="M14"/>
  <c r="D4" i="8"/>
  <c r="E4" i="4"/>
  <c r="J4"/>
  <c r="D24" i="8"/>
  <c r="E15" i="1" l="1"/>
  <c r="I15"/>
  <c r="L15"/>
  <c r="F15"/>
  <c r="J15"/>
  <c r="B4" i="8"/>
  <c r="C6" i="6"/>
  <c r="L42" i="1" l="1"/>
  <c r="N32"/>
  <c r="H15"/>
  <c r="L46" s="1"/>
  <c r="D15"/>
  <c r="K15"/>
  <c r="G15"/>
  <c r="G14" s="1"/>
  <c r="C15"/>
  <c r="G18"/>
  <c r="C18"/>
  <c r="F18"/>
  <c r="D18"/>
  <c r="J14"/>
  <c r="F14"/>
  <c r="L14"/>
  <c r="I14"/>
  <c r="E14"/>
  <c r="K18"/>
  <c r="H18"/>
  <c r="J18"/>
  <c r="H14"/>
  <c r="D14"/>
  <c r="I36"/>
  <c r="J36"/>
  <c r="K36"/>
  <c r="M36"/>
  <c r="N36"/>
  <c r="P36"/>
  <c r="Q36"/>
  <c r="H37"/>
  <c r="I37"/>
  <c r="J37"/>
  <c r="K37"/>
  <c r="L37"/>
  <c r="M37"/>
  <c r="O37"/>
  <c r="P37"/>
  <c r="Q37"/>
  <c r="I41"/>
  <c r="J41"/>
  <c r="K41"/>
  <c r="L41"/>
  <c r="M41"/>
  <c r="N41"/>
  <c r="P41"/>
  <c r="Q41"/>
  <c r="H42"/>
  <c r="I42"/>
  <c r="J42"/>
  <c r="K42"/>
  <c r="M42"/>
  <c r="P42"/>
  <c r="Q42"/>
  <c r="I46"/>
  <c r="J46"/>
  <c r="K46"/>
  <c r="M46"/>
  <c r="N46"/>
  <c r="P46"/>
  <c r="Q46"/>
  <c r="H47"/>
  <c r="I47"/>
  <c r="J47"/>
  <c r="K47"/>
  <c r="L47"/>
  <c r="M47"/>
  <c r="O47"/>
  <c r="P47"/>
  <c r="Q47"/>
  <c r="G47"/>
  <c r="G42"/>
  <c r="G37"/>
  <c r="D50"/>
  <c r="D45"/>
  <c r="D40"/>
  <c r="D35"/>
  <c r="C50"/>
  <c r="C45"/>
  <c r="C40"/>
  <c r="C35"/>
  <c r="H32"/>
  <c r="I32"/>
  <c r="J32"/>
  <c r="K32"/>
  <c r="M32"/>
  <c r="P32"/>
  <c r="Q32"/>
  <c r="G32"/>
  <c r="E32"/>
  <c r="E47" s="1"/>
  <c r="E31"/>
  <c r="E46" s="1"/>
  <c r="I31"/>
  <c r="J31"/>
  <c r="K31"/>
  <c r="M31"/>
  <c r="N31"/>
  <c r="P31"/>
  <c r="Q31"/>
  <c r="D30"/>
  <c r="D27"/>
  <c r="C30"/>
  <c r="C27"/>
  <c r="F4" i="5"/>
  <c r="H24" i="6"/>
  <c r="C10"/>
  <c r="H5"/>
  <c r="F11" i="5"/>
  <c r="I5"/>
  <c r="E5"/>
  <c r="C10" s="1"/>
  <c r="C5"/>
  <c r="B5"/>
  <c r="D4"/>
  <c r="C4"/>
  <c r="A3"/>
  <c r="C7" s="1"/>
  <c r="I34" i="4"/>
  <c r="C34"/>
  <c r="J33"/>
  <c r="I33"/>
  <c r="D33"/>
  <c r="C33"/>
  <c r="J23"/>
  <c r="J22"/>
  <c r="L31" i="1" l="1"/>
  <c r="O42"/>
  <c r="L36"/>
  <c r="G36"/>
  <c r="G31"/>
  <c r="G46"/>
  <c r="C14"/>
  <c r="G41"/>
  <c r="K14"/>
  <c r="I18"/>
  <c r="E18"/>
  <c r="N18" s="1"/>
  <c r="O31"/>
  <c r="O32"/>
  <c r="L32"/>
  <c r="O46"/>
  <c r="O41"/>
  <c r="O36"/>
  <c r="H31"/>
  <c r="N47"/>
  <c r="H46"/>
  <c r="N42"/>
  <c r="H41"/>
  <c r="N37"/>
  <c r="H36"/>
  <c r="E41"/>
  <c r="E36"/>
  <c r="E37"/>
  <c r="E42"/>
  <c r="D19" i="6"/>
  <c r="A12"/>
  <c r="B11"/>
  <c r="B10"/>
  <c r="A10"/>
  <c r="H23"/>
  <c r="F5"/>
  <c r="C5"/>
  <c r="H22" s="1"/>
  <c r="H44" i="5"/>
  <c r="E11"/>
  <c r="C11"/>
  <c r="D9"/>
  <c r="C8"/>
  <c r="C9"/>
  <c r="F27" i="4"/>
  <c r="F24"/>
  <c r="I23"/>
  <c r="F23"/>
  <c r="I22"/>
  <c r="F22"/>
  <c r="J21"/>
  <c r="I21"/>
  <c r="F21"/>
  <c r="J20"/>
  <c r="I20"/>
  <c r="F20"/>
  <c r="J19"/>
  <c r="I19"/>
  <c r="F19"/>
  <c r="J18"/>
  <c r="I18"/>
  <c r="F18"/>
  <c r="J17"/>
  <c r="I17"/>
  <c r="F17"/>
  <c r="J16"/>
  <c r="I16"/>
  <c r="F16"/>
  <c r="I5"/>
  <c r="E5"/>
  <c r="A5"/>
  <c r="G4"/>
  <c r="D19" s="1"/>
  <c r="C4"/>
  <c r="F7" s="1"/>
  <c r="C3"/>
  <c r="N14" i="1" l="1"/>
  <c r="L22" s="1"/>
  <c r="L24"/>
  <c r="F26"/>
  <c r="F24"/>
  <c r="F25"/>
  <c r="L26"/>
  <c r="L25"/>
  <c r="I26"/>
  <c r="I25"/>
  <c r="I24"/>
  <c r="E12" i="5"/>
  <c r="E13"/>
  <c r="F8" i="4"/>
  <c r="D16"/>
  <c r="L23" i="1" l="1"/>
  <c r="F22"/>
  <c r="I23"/>
  <c r="I21"/>
  <c r="F23"/>
  <c r="F21"/>
  <c r="I22"/>
  <c r="L21"/>
  <c r="O15"/>
  <c r="J23" l="1"/>
  <c r="M23"/>
  <c r="G23"/>
  <c r="D20" i="2" l="1"/>
  <c r="E19"/>
  <c r="H14"/>
  <c r="D12"/>
  <c r="C10"/>
  <c r="C24" i="1"/>
  <c r="C21"/>
  <c r="C17"/>
  <c r="M16" l="1"/>
  <c r="L16" l="1"/>
  <c r="K16" l="1"/>
  <c r="J16" l="1"/>
  <c r="I16" l="1"/>
  <c r="H16" l="1"/>
  <c r="G16" l="1"/>
  <c r="F16" l="1"/>
  <c r="E16" l="1"/>
  <c r="D16" l="1"/>
  <c r="C16" l="1"/>
  <c r="N16" l="1"/>
  <c r="I7" i="4" l="1"/>
  <c r="M20" i="1" l="1"/>
  <c r="L20"/>
  <c r="K20"/>
  <c r="J20"/>
  <c r="I20"/>
  <c r="H20"/>
  <c r="G20"/>
  <c r="E20"/>
  <c r="D20"/>
  <c r="C20"/>
  <c r="N20" l="1"/>
  <c r="N24" l="1"/>
  <c r="I8" i="4"/>
  <c r="E7" l="1"/>
</calcChain>
</file>

<file path=xl/sharedStrings.xml><?xml version="1.0" encoding="utf-8"?>
<sst xmlns="http://schemas.openxmlformats.org/spreadsheetml/2006/main" count="260" uniqueCount="173">
  <si>
    <t>№</t>
  </si>
  <si>
    <t>НАЗВАНИЕ СОРЕВНОВАНИЙ</t>
  </si>
  <si>
    <t>ДАТА ПРОВЕДЕНИЯ</t>
  </si>
  <si>
    <t>МЕСТО ПРОВЕДЕНИЯ</t>
  </si>
  <si>
    <t>ВЕСОВЫЕ КАТЕГОРИИ</t>
  </si>
  <si>
    <t>ГЛАВНЫЙ СУДЬЯ</t>
  </si>
  <si>
    <t>ГЛАВНЫЙ СЕКРЕТАРЬ</t>
  </si>
  <si>
    <t>СРЕДИ</t>
  </si>
  <si>
    <t>КОЛИЧЕСТВО  СУДЕЙ</t>
  </si>
  <si>
    <t>человек</t>
  </si>
  <si>
    <t>I место</t>
  </si>
  <si>
    <t>грамоты</t>
  </si>
  <si>
    <t>медали</t>
  </si>
  <si>
    <t>II место</t>
  </si>
  <si>
    <t>III место</t>
  </si>
  <si>
    <t>НАГРАЖДЕНИЕ</t>
  </si>
  <si>
    <t>И</t>
  </si>
  <si>
    <t>ГЛАВНЫЙ ВРАЧ</t>
  </si>
  <si>
    <t>ВЗВЕШИВАНИЕ</t>
  </si>
  <si>
    <t>НАЧАЛО СОРЕВНОВАНИЙ</t>
  </si>
  <si>
    <t>НАГРАЖДЕНИЕ УЧАСТНИКОВ</t>
  </si>
  <si>
    <t>ДНИ  СОРЕВНОВАНИЙ РЕГЛАМЕНТ</t>
  </si>
  <si>
    <t>С</t>
  </si>
  <si>
    <t>8-00</t>
  </si>
  <si>
    <t>ДО</t>
  </si>
  <si>
    <t>9-00</t>
  </si>
  <si>
    <t>11-00</t>
  </si>
  <si>
    <t>В</t>
  </si>
  <si>
    <t>среди</t>
  </si>
  <si>
    <t>судейская категория</t>
  </si>
  <si>
    <t>и</t>
  </si>
  <si>
    <t>Сроки проведения</t>
  </si>
  <si>
    <t>Место проведения</t>
  </si>
  <si>
    <t>ВСЕГО УЧАСТНИКОВ</t>
  </si>
  <si>
    <t>Исходные данные о соревновании(заполнять в белых клетках)</t>
  </si>
  <si>
    <t>ОТЧЁТ</t>
  </si>
  <si>
    <t xml:space="preserve">среди  </t>
  </si>
  <si>
    <t>Наименование соревнований</t>
  </si>
  <si>
    <t>Количество команд</t>
  </si>
  <si>
    <t>ВСЕГО</t>
  </si>
  <si>
    <t>Количество участников</t>
  </si>
  <si>
    <t>Количество зрителей</t>
  </si>
  <si>
    <t>Квалификация участников</t>
  </si>
  <si>
    <t>КМС</t>
  </si>
  <si>
    <t>МС</t>
  </si>
  <si>
    <t>МСМК</t>
  </si>
  <si>
    <t>1 ВЗРОСЛЫЙ</t>
  </si>
  <si>
    <t>1 ЮНОШЕСКИЙ</t>
  </si>
  <si>
    <t>2 ВЗРОСЛЫЙ</t>
  </si>
  <si>
    <t>2 ЮНОШЕСКИЙ</t>
  </si>
  <si>
    <t>3 ВЗРОСЛЫЙ</t>
  </si>
  <si>
    <t>3 ЮНОШЕСКИЙ</t>
  </si>
  <si>
    <t>Система проведения соревнований</t>
  </si>
  <si>
    <t>Система проведения соревнований: олимпийская с двойным утешением от полуфиналиста, смешаная и круговая - в зависимости от количества участников в весовой категории</t>
  </si>
  <si>
    <t>Результаты соревнований</t>
  </si>
  <si>
    <t>Победители и призёры соревнований определины согласно положению.Результаты соревнований Указаны протоколах хода соревнований и итоговых протоколах. Протоколы прилагаются.</t>
  </si>
  <si>
    <t>Награждение</t>
  </si>
  <si>
    <t>1 место</t>
  </si>
  <si>
    <t>2 место</t>
  </si>
  <si>
    <t>3 место</t>
  </si>
  <si>
    <t>Состав судейской коллегии</t>
  </si>
  <si>
    <t>Главный судья</t>
  </si>
  <si>
    <t>Главный секретарь</t>
  </si>
  <si>
    <t>Количество судей</t>
  </si>
  <si>
    <t>Список прилагается</t>
  </si>
  <si>
    <t>Оценка работы судейской коллегии</t>
  </si>
  <si>
    <t>Судейская коллегия справилась с возложенными на нее обязанностями в полном объеме</t>
  </si>
  <si>
    <t>Медицинское обслуживание, травмы, заболевания</t>
  </si>
  <si>
    <t xml:space="preserve">Серьезных травм не было, заболеваний не было. </t>
  </si>
  <si>
    <t xml:space="preserve">Врач соревнований </t>
  </si>
  <si>
    <t>Нарушение дисциплины</t>
  </si>
  <si>
    <t>Случаев нарушения дисциплины не было</t>
  </si>
  <si>
    <t>Оценка места соревнований, оборудования, инвентаря</t>
  </si>
  <si>
    <t>Место проведения соревнований подготовлено в соответствии со следующими документами: "Положение  о мерах по обеспечению общественного порядка и безопасности, а также эвакуации и оповещению участников и зрителей, при проведении массовых спортивных мероприятий" (№786 от 17.10.1983), "Рекомендации по обеспечению безопасности и профилактики травматизма при занятиях физической культурой и спортом" (№44 от 01.04.1993), "Правила соревнований по дзюдо, утвержденные Президиумом федерации дзюдо России" (№4 от 27.12.2004)</t>
  </si>
  <si>
    <t>Характеристика места проведения соревнований</t>
  </si>
  <si>
    <t>Общие выводы и предложения</t>
  </si>
  <si>
    <t>о медицинском обслуживании</t>
  </si>
  <si>
    <t>Вид спорта</t>
  </si>
  <si>
    <t xml:space="preserve">Метеорологические и санитарно - гигиенические условия проведения соревнований </t>
  </si>
  <si>
    <t xml:space="preserve">Результаты проверки медицинской документации </t>
  </si>
  <si>
    <t xml:space="preserve">Краткая характеристика мест соревнования, размещение и питания участников </t>
  </si>
  <si>
    <t xml:space="preserve">Организация мед. службы  на местах проведения соревнований и размещения участников (наличие мед. пунктов, транспортных средств) </t>
  </si>
  <si>
    <t xml:space="preserve">Заболевания и травматизм (причины, характер, оказанная помощь) </t>
  </si>
  <si>
    <t xml:space="preserve">Количество участников, снятых с соревнований (персонально), и причины </t>
  </si>
  <si>
    <t xml:space="preserve">Недостатки в проведении соревнований </t>
  </si>
  <si>
    <t xml:space="preserve">Внесенные врачом предложения, выполнение их судейской коллегией,  представителями команд </t>
  </si>
  <si>
    <t xml:space="preserve">Фамилия И.О., специальность, место работы мед. персонала, обслуживающего соревнования </t>
  </si>
  <si>
    <t xml:space="preserve">Подпись главного врача </t>
  </si>
  <si>
    <t>дата</t>
  </si>
  <si>
    <t>АКТ ПРИЕМА</t>
  </si>
  <si>
    <t>места проведения спортивного мероприятия.</t>
  </si>
  <si>
    <t xml:space="preserve">Мы, комиссия в составе: </t>
  </si>
  <si>
    <t>Главного судьи соревнований</t>
  </si>
  <si>
    <t xml:space="preserve">Главного врача соревнований </t>
  </si>
  <si>
    <t xml:space="preserve">Директора стадиона </t>
  </si>
  <si>
    <t>составили настоящий акт о нижеследующем:</t>
  </si>
  <si>
    <t xml:space="preserve"> нами было обследовано спортсооружение по адресу:</t>
  </si>
  <si>
    <t>, где</t>
  </si>
  <si>
    <t>планируется провести</t>
  </si>
  <si>
    <t xml:space="preserve">          Комиссией установлено, что место проведения соревнований подготовлено с учетом мероприятий направленных на обеспечение безопасности участников, зрителей и общественного порядка. </t>
  </si>
  <si>
    <t xml:space="preserve">          Акт технического состояния, эксплуатационной надежности и устойчивости строительных конструкций, обеспечивающих необходимую степень безопасности зрителей и участников во время заполнения и эвакуации, имеется. </t>
  </si>
  <si>
    <t xml:space="preserve">          Спортсооружение полностью соответствует технике противопожарной безопасности и действующим правилам проведения соревнований по дзюдо. </t>
  </si>
  <si>
    <t xml:space="preserve">         В наличии имеются все необходимые помещения (душевые комнаты, раздевалки и административные комнаты), оборудование и инвентарь, а также помещения для обеспечения участников и судейской бригады питанием.</t>
  </si>
  <si>
    <t xml:space="preserve">Комиссия приняла решение, что зал </t>
  </si>
  <si>
    <t>к проведению соревнований готов.</t>
  </si>
  <si>
    <t>Главный судья соревнований</t>
  </si>
  <si>
    <t>Врач соревнований</t>
  </si>
  <si>
    <t>Директор спорткомплекса</t>
  </si>
  <si>
    <t>ул.</t>
  </si>
  <si>
    <t>город</t>
  </si>
  <si>
    <t>1 день</t>
  </si>
  <si>
    <t>3 день</t>
  </si>
  <si>
    <t>4 день</t>
  </si>
  <si>
    <t>2день</t>
  </si>
  <si>
    <t>приезд</t>
  </si>
  <si>
    <t>отъезд</t>
  </si>
  <si>
    <t>МАНДАТНАЯ КОМИССИЯ</t>
  </si>
  <si>
    <t>СОВЕЩАНИЕ СУДЕЙ</t>
  </si>
  <si>
    <t>СОВЕЩАНИЕ ПРЕДСТАВИТЕЛЕЙ</t>
  </si>
  <si>
    <t>8-01</t>
  </si>
  <si>
    <t>9-01</t>
  </si>
  <si>
    <t>11-01</t>
  </si>
  <si>
    <t>8-02</t>
  </si>
  <si>
    <t>9-02</t>
  </si>
  <si>
    <t>11-02</t>
  </si>
  <si>
    <t>8-03</t>
  </si>
  <si>
    <t>9-03</t>
  </si>
  <si>
    <t>11-03</t>
  </si>
  <si>
    <t>8-04</t>
  </si>
  <si>
    <t>9-04</t>
  </si>
  <si>
    <t>11-04</t>
  </si>
  <si>
    <t>приз</t>
  </si>
  <si>
    <t>г.Волгоград</t>
  </si>
  <si>
    <t>личное</t>
  </si>
  <si>
    <t>ВК</t>
  </si>
  <si>
    <t>СЕЗОН</t>
  </si>
  <si>
    <t>-</t>
  </si>
  <si>
    <t>ВЫПИСКА                                                                                                                                       из протоколов соревнований</t>
  </si>
  <si>
    <t>№ п\п</t>
  </si>
  <si>
    <t>Фамилия имя отчество</t>
  </si>
  <si>
    <t>Весовая категория</t>
  </si>
  <si>
    <t>Кол-во побед</t>
  </si>
  <si>
    <t>Тренер</t>
  </si>
  <si>
    <t>Занятое место</t>
  </si>
  <si>
    <t>г.рожд.</t>
  </si>
  <si>
    <t xml:space="preserve"> допуск на взвешивании</t>
  </si>
  <si>
    <t>ДИРЕКТОР СТАДИОНА</t>
  </si>
  <si>
    <t>ЮНОШЕЙ</t>
  </si>
  <si>
    <t>ДЕВУШЕК</t>
  </si>
  <si>
    <t>ПРЕЗИДЕНТ ФЕДЕРАЦИИ</t>
  </si>
  <si>
    <t>вес.категорий</t>
  </si>
  <si>
    <t>всего</t>
  </si>
  <si>
    <t>грамот</t>
  </si>
  <si>
    <t>медалей</t>
  </si>
  <si>
    <t>призов</t>
  </si>
  <si>
    <t>Заярный А.В.</t>
  </si>
  <si>
    <t>по ДЗЮДО</t>
  </si>
  <si>
    <t>главного судьи соревнований</t>
  </si>
  <si>
    <t>Маркелов М. Ю.</t>
  </si>
  <si>
    <t>Михаил Юрьевич</t>
  </si>
  <si>
    <t>Министр спорта  Волг.обл.</t>
  </si>
  <si>
    <t>Соревнования проводились на трех татами размером 8х8 м  и с применением ЖК-маниторов - табло.</t>
  </si>
  <si>
    <t>Соревнования прошли на хорошем организационном уровне.</t>
  </si>
  <si>
    <t>VII Спартакиада учащихся России по дзюдо - 3 этап.</t>
  </si>
  <si>
    <t>г.Армавир</t>
  </si>
  <si>
    <t>05-08.08.2015</t>
  </si>
  <si>
    <t>Вержбицкий И.В.</t>
  </si>
  <si>
    <t>г.Майкоп</t>
  </si>
  <si>
    <t>С/К ГБУКК "ЦСП по самбо и дзюдо"</t>
  </si>
  <si>
    <t>ул. Лавриненко, 1</t>
  </si>
  <si>
    <t>Бабаян Р.М.</t>
  </si>
  <si>
    <t>ДЗЮДО</t>
  </si>
  <si>
    <t>Исмаилов С.Г.</t>
  </si>
</sst>
</file>

<file path=xl/styles.xml><?xml version="1.0" encoding="utf-8"?>
<styleSheet xmlns="http://schemas.openxmlformats.org/spreadsheetml/2006/main">
  <fonts count="37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28"/>
      <color theme="1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sz val="11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Arial Cyr"/>
      <charset val="204"/>
    </font>
    <font>
      <sz val="11"/>
      <name val="Calibri"/>
      <family val="2"/>
      <charset val="204"/>
      <scheme val="minor"/>
    </font>
    <font>
      <sz val="8"/>
      <name val="Arial Cyr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36"/>
      <color theme="1"/>
      <name val="Monotype Corsiva"/>
      <family val="4"/>
      <charset val="204"/>
    </font>
    <font>
      <i/>
      <sz val="28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36"/>
      <color theme="1"/>
      <name val="Calibri"/>
      <family val="2"/>
      <charset val="204"/>
      <scheme val="minor"/>
    </font>
    <font>
      <b/>
      <sz val="12"/>
      <color theme="0"/>
      <name val="Arial Cyr"/>
      <charset val="204"/>
    </font>
    <font>
      <b/>
      <sz val="16"/>
      <color theme="1"/>
      <name val="Calibri"/>
      <family val="2"/>
      <charset val="204"/>
      <scheme val="minor"/>
    </font>
    <font>
      <b/>
      <i/>
      <sz val="18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6"/>
      <color theme="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b/>
      <sz val="36"/>
      <color theme="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</borders>
  <cellStyleXfs count="1">
    <xf numFmtId="0" fontId="0" fillId="0" borderId="0"/>
  </cellStyleXfs>
  <cellXfs count="394">
    <xf numFmtId="0" fontId="0" fillId="0" borderId="0" xfId="0"/>
    <xf numFmtId="0" fontId="0" fillId="2" borderId="9" xfId="0" applyFill="1" applyBorder="1" applyAlignment="1"/>
    <xf numFmtId="0" fontId="3" fillId="0" borderId="0" xfId="0" applyFont="1"/>
    <xf numFmtId="0" fontId="4" fillId="0" borderId="0" xfId="0" applyFont="1"/>
    <xf numFmtId="0" fontId="0" fillId="0" borderId="0" xfId="0" applyBorder="1"/>
    <xf numFmtId="0" fontId="0" fillId="2" borderId="9" xfId="0" applyFill="1" applyBorder="1"/>
    <xf numFmtId="0" fontId="0" fillId="2" borderId="13" xfId="0" applyFill="1" applyBorder="1"/>
    <xf numFmtId="0" fontId="0" fillId="7" borderId="20" xfId="0" applyFill="1" applyBorder="1" applyAlignment="1">
      <alignment horizontal="right" vertical="center"/>
    </xf>
    <xf numFmtId="0" fontId="0" fillId="7" borderId="21" xfId="0" applyFill="1" applyBorder="1"/>
    <xf numFmtId="0" fontId="0" fillId="7" borderId="27" xfId="0" applyFill="1" applyBorder="1"/>
    <xf numFmtId="0" fontId="0" fillId="7" borderId="20" xfId="0" applyFill="1" applyBorder="1"/>
    <xf numFmtId="0" fontId="0" fillId="4" borderId="25" xfId="0" applyFill="1" applyBorder="1"/>
    <xf numFmtId="0" fontId="0" fillId="4" borderId="26" xfId="0" applyFill="1" applyBorder="1"/>
    <xf numFmtId="0" fontId="0" fillId="4" borderId="28" xfId="0" applyFill="1" applyBorder="1"/>
    <xf numFmtId="0" fontId="0" fillId="3" borderId="35" xfId="0" applyFill="1" applyBorder="1" applyAlignment="1">
      <alignment horizontal="right" vertical="center"/>
    </xf>
    <xf numFmtId="0" fontId="0" fillId="3" borderId="29" xfId="0" applyFill="1" applyBorder="1"/>
    <xf numFmtId="0" fontId="0" fillId="3" borderId="36" xfId="0" applyFill="1" applyBorder="1"/>
    <xf numFmtId="0" fontId="0" fillId="3" borderId="15" xfId="0" applyFill="1" applyBorder="1"/>
    <xf numFmtId="0" fontId="0" fillId="3" borderId="16" xfId="0" applyFill="1" applyBorder="1"/>
    <xf numFmtId="0" fontId="0" fillId="3" borderId="14" xfId="0" applyFill="1" applyBorder="1" applyAlignment="1">
      <alignment horizontal="right"/>
    </xf>
    <xf numFmtId="0" fontId="0" fillId="3" borderId="29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0" xfId="0"/>
    <xf numFmtId="0" fontId="0" fillId="2" borderId="29" xfId="0" applyFill="1" applyBorder="1"/>
    <xf numFmtId="0" fontId="0" fillId="2" borderId="36" xfId="0" applyFill="1" applyBorder="1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2" borderId="4" xfId="0" applyFill="1" applyBorder="1"/>
    <xf numFmtId="0" fontId="0" fillId="0" borderId="0" xfId="0" applyFill="1" applyAlignment="1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/>
    </xf>
    <xf numFmtId="0" fontId="15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/>
    <xf numFmtId="0" fontId="5" fillId="0" borderId="0" xfId="0" applyFont="1" applyBorder="1" applyAlignment="1"/>
    <xf numFmtId="0" fontId="5" fillId="0" borderId="0" xfId="0" applyFont="1"/>
    <xf numFmtId="0" fontId="16" fillId="0" borderId="48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6" fillId="0" borderId="40" xfId="0" applyFont="1" applyBorder="1" applyAlignment="1">
      <alignment horizontal="center" vertical="center"/>
    </xf>
    <xf numFmtId="49" fontId="16" fillId="0" borderId="41" xfId="0" applyNumberFormat="1" applyFont="1" applyBorder="1" applyAlignment="1">
      <alignment horizontal="center" vertical="center" wrapText="1"/>
    </xf>
    <xf numFmtId="0" fontId="16" fillId="0" borderId="45" xfId="0" applyFont="1" applyBorder="1" applyAlignment="1">
      <alignment vertical="center"/>
    </xf>
    <xf numFmtId="0" fontId="16" fillId="0" borderId="4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6" fillId="0" borderId="51" xfId="0" applyFont="1" applyBorder="1" applyAlignment="1">
      <alignment vertical="center"/>
    </xf>
    <xf numFmtId="0" fontId="16" fillId="0" borderId="50" xfId="0" applyFont="1" applyBorder="1" applyAlignment="1">
      <alignment horizontal="center" vertical="center"/>
    </xf>
    <xf numFmtId="0" fontId="16" fillId="0" borderId="42" xfId="0" applyFont="1" applyBorder="1" applyAlignment="1">
      <alignment vertical="center"/>
    </xf>
    <xf numFmtId="0" fontId="16" fillId="0" borderId="43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52" xfId="0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6" fillId="0" borderId="50" xfId="0" applyFont="1" applyBorder="1" applyAlignment="1">
      <alignment vertical="center"/>
    </xf>
    <xf numFmtId="0" fontId="5" fillId="0" borderId="0" xfId="0" applyFont="1" applyBorder="1"/>
    <xf numFmtId="0" fontId="16" fillId="0" borderId="51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49" fontId="16" fillId="0" borderId="4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/>
    <xf numFmtId="0" fontId="16" fillId="0" borderId="0" xfId="0" applyFont="1" applyAlignment="1">
      <alignment horizontal="right" vertical="center"/>
    </xf>
    <xf numFmtId="0" fontId="16" fillId="0" borderId="0" xfId="0" applyFont="1" applyAlignment="1"/>
    <xf numFmtId="0" fontId="16" fillId="0" borderId="0" xfId="0" applyFont="1" applyBorder="1" applyAlignment="1">
      <alignment horizontal="right" vertical="center"/>
    </xf>
    <xf numFmtId="0" fontId="5" fillId="0" borderId="0" xfId="0" applyFont="1" applyAlignment="1"/>
    <xf numFmtId="0" fontId="16" fillId="0" borderId="44" xfId="0" applyFont="1" applyBorder="1" applyAlignment="1">
      <alignment vertical="center"/>
    </xf>
    <xf numFmtId="49" fontId="5" fillId="0" borderId="0" xfId="0" applyNumberFormat="1" applyFont="1" applyBorder="1" applyAlignment="1">
      <alignment vertical="top" wrapText="1"/>
    </xf>
    <xf numFmtId="0" fontId="0" fillId="0" borderId="34" xfId="0" applyBorder="1"/>
    <xf numFmtId="0" fontId="12" fillId="0" borderId="0" xfId="0" applyFont="1" applyAlignment="1">
      <alignment horizontal="center" vertical="center"/>
    </xf>
    <xf numFmtId="0" fontId="0" fillId="0" borderId="21" xfId="0" applyBorder="1"/>
    <xf numFmtId="0" fontId="18" fillId="0" borderId="0" xfId="0" applyFont="1" applyAlignment="1"/>
    <xf numFmtId="0" fontId="18" fillId="0" borderId="0" xfId="0" applyFont="1"/>
    <xf numFmtId="0" fontId="13" fillId="0" borderId="0" xfId="0" applyFont="1"/>
    <xf numFmtId="0" fontId="13" fillId="0" borderId="0" xfId="0" applyFont="1" applyAlignment="1">
      <alignment horizontal="right"/>
    </xf>
    <xf numFmtId="0" fontId="13" fillId="0" borderId="0" xfId="0" applyFont="1" applyAlignme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3" fillId="0" borderId="34" xfId="0" applyFont="1" applyBorder="1"/>
    <xf numFmtId="0" fontId="13" fillId="0" borderId="21" xfId="0" applyFont="1" applyBorder="1"/>
    <xf numFmtId="0" fontId="19" fillId="0" borderId="0" xfId="0" applyFont="1" applyAlignment="1">
      <alignment horizontal="left"/>
    </xf>
    <xf numFmtId="0" fontId="19" fillId="0" borderId="0" xfId="0" applyFont="1"/>
    <xf numFmtId="0" fontId="22" fillId="0" borderId="0" xfId="0" applyFont="1"/>
    <xf numFmtId="0" fontId="23" fillId="0" borderId="0" xfId="0" applyFont="1"/>
    <xf numFmtId="0" fontId="24" fillId="8" borderId="6" xfId="0" applyFont="1" applyFill="1" applyBorder="1" applyAlignment="1">
      <alignment horizontal="center" vertical="center"/>
    </xf>
    <xf numFmtId="0" fontId="24" fillId="8" borderId="1" xfId="0" applyFont="1" applyFill="1" applyBorder="1" applyAlignment="1">
      <alignment horizontal="center" vertical="center"/>
    </xf>
    <xf numFmtId="0" fontId="6" fillId="0" borderId="8" xfId="0" applyFont="1" applyFill="1" applyBorder="1" applyAlignment="1"/>
    <xf numFmtId="14" fontId="6" fillId="0" borderId="8" xfId="0" applyNumberFormat="1" applyFont="1" applyFill="1" applyBorder="1" applyAlignment="1"/>
    <xf numFmtId="0" fontId="6" fillId="0" borderId="9" xfId="0" applyFont="1" applyFill="1" applyBorder="1" applyAlignment="1"/>
    <xf numFmtId="0" fontId="25" fillId="0" borderId="29" xfId="0" applyFont="1" applyFill="1" applyBorder="1" applyAlignment="1"/>
    <xf numFmtId="0" fontId="6" fillId="0" borderId="36" xfId="0" applyFont="1" applyFill="1" applyBorder="1" applyAlignment="1">
      <alignment horizontal="center" vertical="center"/>
    </xf>
    <xf numFmtId="0" fontId="6" fillId="0" borderId="30" xfId="0" applyFont="1" applyFill="1" applyBorder="1" applyAlignment="1"/>
    <xf numFmtId="0" fontId="6" fillId="0" borderId="6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left"/>
    </xf>
    <xf numFmtId="0" fontId="6" fillId="0" borderId="29" xfId="0" applyFont="1" applyFill="1" applyBorder="1" applyAlignment="1">
      <alignment horizontal="left"/>
    </xf>
    <xf numFmtId="0" fontId="6" fillId="0" borderId="29" xfId="0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29" xfId="0" applyFont="1" applyFill="1" applyBorder="1"/>
    <xf numFmtId="0" fontId="6" fillId="0" borderId="15" xfId="0" applyFont="1" applyFill="1" applyBorder="1"/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right" vertical="top"/>
    </xf>
    <xf numFmtId="0" fontId="12" fillId="0" borderId="0" xfId="0" applyFont="1" applyFill="1" applyAlignment="1">
      <alignment horizontal="center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/>
    </xf>
    <xf numFmtId="0" fontId="13" fillId="0" borderId="0" xfId="0" applyFont="1" applyAlignment="1">
      <alignment horizontal="left"/>
    </xf>
    <xf numFmtId="0" fontId="6" fillId="0" borderId="4" xfId="0" applyFont="1" applyFill="1" applyBorder="1" applyAlignment="1"/>
    <xf numFmtId="0" fontId="0" fillId="2" borderId="4" xfId="0" applyFill="1" applyBorder="1" applyAlignment="1"/>
    <xf numFmtId="0" fontId="6" fillId="0" borderId="37" xfId="0" applyFont="1" applyFill="1" applyBorder="1" applyAlignment="1"/>
    <xf numFmtId="0" fontId="0" fillId="2" borderId="4" xfId="0" applyFill="1" applyBorder="1" applyAlignment="1">
      <alignment horizontal="right"/>
    </xf>
    <xf numFmtId="0" fontId="0" fillId="2" borderId="39" xfId="0" applyFill="1" applyBorder="1" applyAlignment="1"/>
    <xf numFmtId="0" fontId="0" fillId="0" borderId="21" xfId="0" applyFill="1" applyBorder="1"/>
    <xf numFmtId="0" fontId="0" fillId="0" borderId="26" xfId="0" applyFill="1" applyBorder="1"/>
    <xf numFmtId="0" fontId="0" fillId="7" borderId="21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16" fontId="0" fillId="0" borderId="9" xfId="0" applyNumberFormat="1" applyFill="1" applyBorder="1" applyAlignment="1"/>
    <xf numFmtId="0" fontId="0" fillId="0" borderId="0" xfId="0" applyFill="1" applyBorder="1" applyAlignment="1">
      <alignment vertical="center"/>
    </xf>
    <xf numFmtId="0" fontId="6" fillId="0" borderId="0" xfId="0" applyFont="1" applyFill="1" applyBorder="1"/>
    <xf numFmtId="0" fontId="0" fillId="0" borderId="0" xfId="0" applyFill="1" applyBorder="1"/>
    <xf numFmtId="0" fontId="0" fillId="11" borderId="1" xfId="0" applyFill="1" applyBorder="1" applyAlignment="1">
      <alignment horizontal="center" vertical="center"/>
    </xf>
    <xf numFmtId="0" fontId="0" fillId="11" borderId="56" xfId="0" applyFill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7" fillId="0" borderId="0" xfId="0" applyFont="1"/>
    <xf numFmtId="0" fontId="27" fillId="0" borderId="0" xfId="0" applyFont="1" applyAlignment="1">
      <alignment horizontal="right"/>
    </xf>
    <xf numFmtId="0" fontId="27" fillId="0" borderId="0" xfId="0" applyFont="1" applyAlignment="1"/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 vertical="center"/>
    </xf>
    <xf numFmtId="14" fontId="27" fillId="0" borderId="0" xfId="0" applyNumberFormat="1" applyFont="1" applyAlignment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right"/>
    </xf>
    <xf numFmtId="0" fontId="0" fillId="0" borderId="34" xfId="0" applyBorder="1" applyAlignment="1">
      <alignment horizontal="right"/>
    </xf>
    <xf numFmtId="0" fontId="0" fillId="0" borderId="34" xfId="0" applyBorder="1" applyAlignment="1">
      <alignment horizontal="center"/>
    </xf>
    <xf numFmtId="0" fontId="7" fillId="0" borderId="29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right"/>
    </xf>
    <xf numFmtId="0" fontId="0" fillId="2" borderId="39" xfId="0" applyFill="1" applyBorder="1"/>
    <xf numFmtId="0" fontId="6" fillId="0" borderId="4" xfId="0" applyFont="1" applyFill="1" applyBorder="1" applyAlignment="1">
      <alignment horizontal="left"/>
    </xf>
    <xf numFmtId="0" fontId="0" fillId="2" borderId="8" xfId="0" applyFill="1" applyBorder="1" applyAlignment="1"/>
    <xf numFmtId="0" fontId="0" fillId="2" borderId="13" xfId="0" applyFill="1" applyBorder="1" applyAlignment="1"/>
    <xf numFmtId="0" fontId="25" fillId="0" borderId="0" xfId="0" applyFont="1" applyFill="1" applyBorder="1" applyAlignment="1"/>
    <xf numFmtId="0" fontId="7" fillId="0" borderId="0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/>
    <xf numFmtId="0" fontId="0" fillId="2" borderId="6" xfId="0" applyFont="1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0" fillId="2" borderId="60" xfId="0" applyFill="1" applyBorder="1"/>
    <xf numFmtId="0" fontId="10" fillId="8" borderId="32" xfId="0" applyFont="1" applyFill="1" applyBorder="1" applyAlignment="1">
      <alignment vertical="center"/>
    </xf>
    <xf numFmtId="0" fontId="31" fillId="2" borderId="0" xfId="0" applyFont="1" applyFill="1" applyAlignment="1">
      <alignment horizontal="center" vertical="center"/>
    </xf>
    <xf numFmtId="0" fontId="10" fillId="8" borderId="0" xfId="0" applyFont="1" applyFill="1" applyBorder="1" applyAlignment="1">
      <alignment vertical="center"/>
    </xf>
    <xf numFmtId="0" fontId="31" fillId="2" borderId="32" xfId="0" applyFont="1" applyFill="1" applyBorder="1" applyAlignment="1">
      <alignment horizontal="center" vertical="center"/>
    </xf>
    <xf numFmtId="0" fontId="8" fillId="6" borderId="38" xfId="0" applyFont="1" applyFill="1" applyBorder="1" applyAlignment="1">
      <alignment horizontal="center" vertical="center"/>
    </xf>
    <xf numFmtId="0" fontId="28" fillId="14" borderId="10" xfId="0" applyFont="1" applyFill="1" applyBorder="1" applyAlignment="1">
      <alignment horizontal="center" vertical="center"/>
    </xf>
    <xf numFmtId="0" fontId="9" fillId="14" borderId="6" xfId="0" applyFont="1" applyFill="1" applyBorder="1" applyAlignment="1">
      <alignment horizontal="center" vertical="center"/>
    </xf>
    <xf numFmtId="0" fontId="9" fillId="14" borderId="6" xfId="0" applyFont="1" applyFill="1" applyBorder="1" applyAlignment="1">
      <alignment horizontal="right" vertical="center"/>
    </xf>
    <xf numFmtId="0" fontId="28" fillId="14" borderId="11" xfId="0" applyFont="1" applyFill="1" applyBorder="1" applyAlignment="1">
      <alignment horizontal="center" vertical="center"/>
    </xf>
    <xf numFmtId="0" fontId="9" fillId="14" borderId="7" xfId="0" applyFont="1" applyFill="1" applyBorder="1" applyAlignment="1">
      <alignment horizontal="right" vertical="center"/>
    </xf>
    <xf numFmtId="0" fontId="9" fillId="14" borderId="4" xfId="0" applyFont="1" applyFill="1" applyBorder="1" applyAlignment="1">
      <alignment horizontal="right" vertical="center"/>
    </xf>
    <xf numFmtId="0" fontId="9" fillId="14" borderId="29" xfId="0" applyFont="1" applyFill="1" applyBorder="1" applyAlignment="1">
      <alignment horizontal="right" vertical="center"/>
    </xf>
    <xf numFmtId="0" fontId="0" fillId="6" borderId="0" xfId="0" applyFill="1"/>
    <xf numFmtId="0" fontId="0" fillId="6" borderId="29" xfId="0" applyFill="1" applyBorder="1" applyAlignment="1"/>
    <xf numFmtId="0" fontId="0" fillId="6" borderId="29" xfId="0" applyFill="1" applyBorder="1" applyAlignment="1">
      <alignment horizontal="right"/>
    </xf>
    <xf numFmtId="0" fontId="2" fillId="6" borderId="29" xfId="0" applyFont="1" applyFill="1" applyBorder="1" applyAlignment="1"/>
    <xf numFmtId="0" fontId="1" fillId="6" borderId="29" xfId="0" applyFont="1" applyFill="1" applyBorder="1" applyAlignment="1">
      <alignment horizontal="center" vertical="center"/>
    </xf>
    <xf numFmtId="0" fontId="6" fillId="6" borderId="23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0" fontId="6" fillId="6" borderId="2" xfId="0" applyFont="1" applyFill="1" applyBorder="1" applyAlignment="1">
      <alignment vertical="center"/>
    </xf>
    <xf numFmtId="0" fontId="6" fillId="15" borderId="54" xfId="0" applyFont="1" applyFill="1" applyBorder="1" applyAlignment="1">
      <alignment horizontal="center" vertical="center"/>
    </xf>
    <xf numFmtId="0" fontId="7" fillId="15" borderId="63" xfId="0" applyFont="1" applyFill="1" applyBorder="1" applyAlignment="1">
      <alignment horizontal="center" vertical="center"/>
    </xf>
    <xf numFmtId="0" fontId="6" fillId="15" borderId="1" xfId="0" applyFont="1" applyFill="1" applyBorder="1" applyAlignment="1">
      <alignment horizontal="center" vertical="center"/>
    </xf>
    <xf numFmtId="0" fontId="6" fillId="15" borderId="2" xfId="0" applyFont="1" applyFill="1" applyBorder="1" applyAlignment="1">
      <alignment horizontal="center" vertical="center"/>
    </xf>
    <xf numFmtId="0" fontId="6" fillId="15" borderId="5" xfId="0" applyFont="1" applyFill="1" applyBorder="1" applyAlignment="1">
      <alignment horizontal="center" vertical="center"/>
    </xf>
    <xf numFmtId="0" fontId="6" fillId="15" borderId="31" xfId="0" applyFont="1" applyFill="1" applyBorder="1" applyAlignment="1">
      <alignment horizontal="center" vertical="center"/>
    </xf>
    <xf numFmtId="0" fontId="7" fillId="16" borderId="63" xfId="0" applyFont="1" applyFill="1" applyBorder="1" applyAlignment="1">
      <alignment horizontal="center" vertical="center"/>
    </xf>
    <xf numFmtId="0" fontId="6" fillId="16" borderId="2" xfId="0" applyFont="1" applyFill="1" applyBorder="1" applyAlignment="1">
      <alignment horizontal="center" vertical="center"/>
    </xf>
    <xf numFmtId="0" fontId="6" fillId="16" borderId="5" xfId="0" applyFont="1" applyFill="1" applyBorder="1" applyAlignment="1">
      <alignment horizontal="center" vertical="center"/>
    </xf>
    <xf numFmtId="0" fontId="6" fillId="16" borderId="31" xfId="0" applyFont="1" applyFill="1" applyBorder="1" applyAlignment="1">
      <alignment horizontal="center" vertical="center"/>
    </xf>
    <xf numFmtId="0" fontId="6" fillId="17" borderId="23" xfId="0" applyFont="1" applyFill="1" applyBorder="1" applyAlignment="1">
      <alignment horizontal="center" vertical="center"/>
    </xf>
    <xf numFmtId="0" fontId="6" fillId="17" borderId="54" xfId="0" applyFont="1" applyFill="1" applyBorder="1" applyAlignment="1">
      <alignment horizontal="center" vertical="center"/>
    </xf>
    <xf numFmtId="0" fontId="7" fillId="17" borderId="63" xfId="0" applyFont="1" applyFill="1" applyBorder="1" applyAlignment="1">
      <alignment horizontal="center" vertical="center"/>
    </xf>
    <xf numFmtId="0" fontId="6" fillId="17" borderId="1" xfId="0" applyFont="1" applyFill="1" applyBorder="1" applyAlignment="1">
      <alignment horizontal="center" vertical="center"/>
    </xf>
    <xf numFmtId="0" fontId="6" fillId="17" borderId="3" xfId="0" applyFont="1" applyFill="1" applyBorder="1" applyAlignment="1">
      <alignment horizontal="center" vertical="center"/>
    </xf>
    <xf numFmtId="0" fontId="6" fillId="17" borderId="2" xfId="0" applyFont="1" applyFill="1" applyBorder="1" applyAlignment="1">
      <alignment horizontal="center" vertical="center"/>
    </xf>
    <xf numFmtId="0" fontId="6" fillId="17" borderId="5" xfId="0" applyFont="1" applyFill="1" applyBorder="1" applyAlignment="1">
      <alignment horizontal="center" vertical="center"/>
    </xf>
    <xf numFmtId="0" fontId="6" fillId="17" borderId="31" xfId="0" applyFont="1" applyFill="1" applyBorder="1" applyAlignment="1">
      <alignment horizontal="center" vertical="center"/>
    </xf>
    <xf numFmtId="0" fontId="6" fillId="16" borderId="62" xfId="0" applyFont="1" applyFill="1" applyBorder="1" applyAlignment="1">
      <alignment horizontal="center" vertical="center"/>
    </xf>
    <xf numFmtId="0" fontId="6" fillId="15" borderId="62" xfId="0" applyFont="1" applyFill="1" applyBorder="1" applyAlignment="1">
      <alignment horizontal="center" vertical="center"/>
    </xf>
    <xf numFmtId="0" fontId="7" fillId="15" borderId="65" xfId="0" applyFont="1" applyFill="1" applyBorder="1" applyAlignment="1">
      <alignment horizontal="center" vertical="center"/>
    </xf>
    <xf numFmtId="0" fontId="6" fillId="15" borderId="38" xfId="0" applyFont="1" applyFill="1" applyBorder="1" applyAlignment="1">
      <alignment horizontal="center" vertical="center"/>
    </xf>
    <xf numFmtId="0" fontId="6" fillId="15" borderId="7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12" borderId="1" xfId="0" applyFont="1" applyFill="1" applyBorder="1" applyAlignment="1">
      <alignment horizontal="center" vertical="center"/>
    </xf>
    <xf numFmtId="0" fontId="8" fillId="12" borderId="38" xfId="0" applyFont="1" applyFill="1" applyBorder="1" applyAlignment="1">
      <alignment horizontal="center" vertical="center"/>
    </xf>
    <xf numFmtId="0" fontId="0" fillId="12" borderId="0" xfId="0" applyFill="1"/>
    <xf numFmtId="0" fontId="0" fillId="12" borderId="0" xfId="0" applyFill="1" applyBorder="1" applyAlignment="1"/>
    <xf numFmtId="0" fontId="0" fillId="12" borderId="0" xfId="0" applyFill="1" applyBorder="1" applyAlignment="1">
      <alignment horizontal="right"/>
    </xf>
    <xf numFmtId="0" fontId="2" fillId="12" borderId="0" xfId="0" applyFont="1" applyFill="1" applyBorder="1" applyAlignment="1"/>
    <xf numFmtId="0" fontId="1" fillId="12" borderId="0" xfId="0" applyFont="1" applyFill="1" applyBorder="1" applyAlignment="1">
      <alignment horizontal="center" vertical="center"/>
    </xf>
    <xf numFmtId="0" fontId="6" fillId="12" borderId="23" xfId="0" applyFont="1" applyFill="1" applyBorder="1" applyAlignment="1">
      <alignment vertical="center"/>
    </xf>
    <xf numFmtId="0" fontId="6" fillId="12" borderId="1" xfId="0" applyFont="1" applyFill="1" applyBorder="1" applyAlignment="1">
      <alignment vertical="center"/>
    </xf>
    <xf numFmtId="0" fontId="6" fillId="12" borderId="2" xfId="0" applyFont="1" applyFill="1" applyBorder="1" applyAlignment="1">
      <alignment vertical="center"/>
    </xf>
    <xf numFmtId="0" fontId="21" fillId="0" borderId="0" xfId="0" applyFont="1" applyAlignment="1">
      <alignment horizontal="center"/>
    </xf>
    <xf numFmtId="49" fontId="16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34" fillId="0" borderId="8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0" fontId="28" fillId="2" borderId="9" xfId="0" applyFont="1" applyFill="1" applyBorder="1" applyAlignment="1">
      <alignment vertical="center"/>
    </xf>
    <xf numFmtId="0" fontId="28" fillId="2" borderId="13" xfId="0" applyFont="1" applyFill="1" applyBorder="1" applyAlignment="1">
      <alignment vertical="center"/>
    </xf>
    <xf numFmtId="0" fontId="21" fillId="0" borderId="0" xfId="0" applyFont="1" applyAlignment="1"/>
    <xf numFmtId="0" fontId="4" fillId="0" borderId="0" xfId="0" applyFont="1" applyAlignment="1">
      <alignment horizontal="center" vertical="center"/>
    </xf>
    <xf numFmtId="0" fontId="21" fillId="0" borderId="0" xfId="0" applyFont="1" applyAlignment="1">
      <alignment horizontal="right"/>
    </xf>
    <xf numFmtId="0" fontId="14" fillId="0" borderId="0" xfId="0" applyFont="1" applyAlignment="1">
      <alignment horizontal="left" vertical="center"/>
    </xf>
    <xf numFmtId="12" fontId="16" fillId="0" borderId="0" xfId="0" applyNumberFormat="1" applyFont="1" applyBorder="1" applyAlignment="1">
      <alignment horizontal="center" vertical="center" wrapText="1"/>
    </xf>
    <xf numFmtId="0" fontId="0" fillId="0" borderId="29" xfId="0" applyFill="1" applyBorder="1"/>
    <xf numFmtId="0" fontId="16" fillId="0" borderId="40" xfId="0" applyFont="1" applyBorder="1" applyAlignment="1">
      <alignment horizontal="center" vertical="center"/>
    </xf>
    <xf numFmtId="49" fontId="16" fillId="0" borderId="41" xfId="0" applyNumberFormat="1" applyFont="1" applyBorder="1" applyAlignment="1">
      <alignment horizontal="center" vertical="center" wrapText="1"/>
    </xf>
    <xf numFmtId="14" fontId="13" fillId="0" borderId="0" xfId="0" applyNumberFormat="1" applyFont="1" applyAlignment="1">
      <alignment horizontal="center"/>
    </xf>
    <xf numFmtId="0" fontId="35" fillId="0" borderId="0" xfId="0" applyFont="1" applyAlignment="1">
      <alignment horizontal="left"/>
    </xf>
    <xf numFmtId="0" fontId="16" fillId="0" borderId="41" xfId="0" applyFont="1" applyBorder="1" applyAlignment="1">
      <alignment vertical="center"/>
    </xf>
    <xf numFmtId="0" fontId="16" fillId="0" borderId="49" xfId="0" applyFont="1" applyBorder="1" applyAlignment="1">
      <alignment vertical="center"/>
    </xf>
    <xf numFmtId="0" fontId="35" fillId="0" borderId="50" xfId="0" applyFont="1" applyBorder="1" applyAlignment="1">
      <alignment vertical="center"/>
    </xf>
    <xf numFmtId="0" fontId="36" fillId="0" borderId="44" xfId="0" applyFont="1" applyBorder="1" applyAlignment="1">
      <alignment vertical="center"/>
    </xf>
    <xf numFmtId="0" fontId="0" fillId="4" borderId="25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5" borderId="14" xfId="0" applyFont="1" applyFill="1" applyBorder="1" applyAlignment="1">
      <alignment horizontal="left" vertical="center"/>
    </xf>
    <xf numFmtId="0" fontId="0" fillId="5" borderId="15" xfId="0" applyFont="1" applyFill="1" applyBorder="1" applyAlignment="1">
      <alignment horizontal="left" vertical="center"/>
    </xf>
    <xf numFmtId="0" fontId="0" fillId="5" borderId="54" xfId="0" applyFont="1" applyFill="1" applyBorder="1" applyAlignment="1">
      <alignment horizontal="left" vertical="center"/>
    </xf>
    <xf numFmtId="0" fontId="0" fillId="11" borderId="20" xfId="0" applyFont="1" applyFill="1" applyBorder="1" applyAlignment="1">
      <alignment horizontal="center" vertical="center"/>
    </xf>
    <xf numFmtId="0" fontId="0" fillId="11" borderId="3" xfId="0" applyFont="1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0" fontId="0" fillId="5" borderId="54" xfId="0" applyFont="1" applyFill="1" applyBorder="1" applyAlignment="1">
      <alignment horizontal="center" vertical="center"/>
    </xf>
    <xf numFmtId="0" fontId="0" fillId="7" borderId="20" xfId="0" applyFont="1" applyFill="1" applyBorder="1" applyAlignment="1">
      <alignment horizontal="left" vertical="center"/>
    </xf>
    <xf numFmtId="0" fontId="0" fillId="7" borderId="21" xfId="0" applyFont="1" applyFill="1" applyBorder="1" applyAlignment="1">
      <alignment horizontal="left" vertical="center"/>
    </xf>
    <xf numFmtId="0" fontId="0" fillId="7" borderId="3" xfId="0" applyFont="1" applyFill="1" applyBorder="1" applyAlignment="1">
      <alignment horizontal="left" vertical="center"/>
    </xf>
    <xf numFmtId="0" fontId="0" fillId="4" borderId="25" xfId="0" applyFont="1" applyFill="1" applyBorder="1" applyAlignment="1">
      <alignment horizontal="left" vertical="center"/>
    </xf>
    <xf numFmtId="0" fontId="0" fillId="4" borderId="26" xfId="0" applyFont="1" applyFill="1" applyBorder="1" applyAlignment="1">
      <alignment horizontal="left" vertical="center"/>
    </xf>
    <xf numFmtId="0" fontId="0" fillId="4" borderId="5" xfId="0" applyFont="1" applyFill="1" applyBorder="1" applyAlignment="1">
      <alignment horizontal="left" vertical="center"/>
    </xf>
    <xf numFmtId="0" fontId="28" fillId="14" borderId="1" xfId="0" applyFont="1" applyFill="1" applyBorder="1" applyAlignment="1">
      <alignment horizontal="center" vertical="center"/>
    </xf>
    <xf numFmtId="0" fontId="28" fillId="14" borderId="36" xfId="0" applyFont="1" applyFill="1" applyBorder="1" applyAlignment="1">
      <alignment horizontal="right" vertical="center" wrapText="1"/>
    </xf>
    <xf numFmtId="0" fontId="28" fillId="14" borderId="58" xfId="0" applyFont="1" applyFill="1" applyBorder="1" applyAlignment="1">
      <alignment horizontal="right" vertical="center" wrapText="1"/>
    </xf>
    <xf numFmtId="16" fontId="0" fillId="2" borderId="17" xfId="0" applyNumberFormat="1" applyFill="1" applyBorder="1" applyAlignment="1">
      <alignment horizontal="center" vertical="center"/>
    </xf>
    <xf numFmtId="16" fontId="0" fillId="2" borderId="19" xfId="0" applyNumberFormat="1" applyFill="1" applyBorder="1" applyAlignment="1">
      <alignment horizontal="center" vertical="center"/>
    </xf>
    <xf numFmtId="16" fontId="0" fillId="2" borderId="7" xfId="0" applyNumberFormat="1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7" borderId="57" xfId="0" applyFill="1" applyBorder="1" applyAlignment="1">
      <alignment horizontal="center" vertical="center"/>
    </xf>
    <xf numFmtId="0" fontId="0" fillId="7" borderId="55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9" fillId="14" borderId="23" xfId="0" applyFont="1" applyFill="1" applyBorder="1" applyAlignment="1">
      <alignment horizontal="right" vertical="center"/>
    </xf>
    <xf numFmtId="0" fontId="9" fillId="14" borderId="1" xfId="0" applyFont="1" applyFill="1" applyBorder="1" applyAlignment="1">
      <alignment horizontal="right" vertical="center"/>
    </xf>
    <xf numFmtId="0" fontId="9" fillId="14" borderId="2" xfId="0" applyFont="1" applyFill="1" applyBorder="1" applyAlignment="1">
      <alignment horizontal="right" vertical="center"/>
    </xf>
    <xf numFmtId="0" fontId="28" fillId="14" borderId="22" xfId="0" applyFont="1" applyFill="1" applyBorder="1" applyAlignment="1">
      <alignment horizontal="center" vertical="center"/>
    </xf>
    <xf numFmtId="0" fontId="28" fillId="14" borderId="24" xfId="0" applyFont="1" applyFill="1" applyBorder="1" applyAlignment="1">
      <alignment horizontal="center" vertical="center"/>
    </xf>
    <xf numFmtId="0" fontId="28" fillId="14" borderId="57" xfId="0" applyFont="1" applyFill="1" applyBorder="1" applyAlignment="1">
      <alignment horizontal="center" vertical="center"/>
    </xf>
    <xf numFmtId="0" fontId="9" fillId="14" borderId="17" xfId="0" applyFont="1" applyFill="1" applyBorder="1" applyAlignment="1">
      <alignment horizontal="right" vertical="center"/>
    </xf>
    <xf numFmtId="0" fontId="9" fillId="14" borderId="19" xfId="0" applyFont="1" applyFill="1" applyBorder="1" applyAlignment="1">
      <alignment horizontal="right" vertical="center"/>
    </xf>
    <xf numFmtId="0" fontId="9" fillId="14" borderId="7" xfId="0" applyFont="1" applyFill="1" applyBorder="1" applyAlignment="1">
      <alignment horizontal="right" vertical="center"/>
    </xf>
    <xf numFmtId="0" fontId="28" fillId="14" borderId="18" xfId="0" applyFont="1" applyFill="1" applyBorder="1" applyAlignment="1">
      <alignment horizontal="center" vertical="center"/>
    </xf>
    <xf numFmtId="0" fontId="28" fillId="14" borderId="12" xfId="0" applyFont="1" applyFill="1" applyBorder="1" applyAlignment="1">
      <alignment horizontal="center" vertical="center"/>
    </xf>
    <xf numFmtId="0" fontId="28" fillId="14" borderId="11" xfId="0" applyFont="1" applyFill="1" applyBorder="1" applyAlignment="1">
      <alignment horizontal="center" vertical="center"/>
    </xf>
    <xf numFmtId="0" fontId="24" fillId="8" borderId="37" xfId="0" applyFont="1" applyFill="1" applyBorder="1" applyAlignment="1">
      <alignment horizontal="center" vertical="center"/>
    </xf>
    <xf numFmtId="0" fontId="24" fillId="8" borderId="4" xfId="0" applyFont="1" applyFill="1" applyBorder="1" applyAlignment="1">
      <alignment horizontal="center" vertical="center"/>
    </xf>
    <xf numFmtId="0" fontId="24" fillId="8" borderId="38" xfId="0" applyFont="1" applyFill="1" applyBorder="1" applyAlignment="1">
      <alignment horizontal="center" vertical="center"/>
    </xf>
    <xf numFmtId="0" fontId="29" fillId="13" borderId="34" xfId="0" applyFont="1" applyFill="1" applyBorder="1" applyAlignment="1">
      <alignment horizontal="center"/>
    </xf>
    <xf numFmtId="0" fontId="29" fillId="13" borderId="15" xfId="0" applyFont="1" applyFill="1" applyBorder="1" applyAlignment="1">
      <alignment horizontal="center"/>
    </xf>
    <xf numFmtId="0" fontId="6" fillId="12" borderId="17" xfId="0" applyFont="1" applyFill="1" applyBorder="1" applyAlignment="1">
      <alignment horizontal="center" vertical="center"/>
    </xf>
    <xf numFmtId="0" fontId="6" fillId="12" borderId="19" xfId="0" applyFont="1" applyFill="1" applyBorder="1" applyAlignment="1">
      <alignment horizontal="center" vertical="center"/>
    </xf>
    <xf numFmtId="0" fontId="6" fillId="12" borderId="7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32" fillId="17" borderId="63" xfId="0" applyFont="1" applyFill="1" applyBorder="1" applyAlignment="1">
      <alignment horizontal="center" vertical="center"/>
    </xf>
    <xf numFmtId="0" fontId="32" fillId="17" borderId="64" xfId="0" applyFont="1" applyFill="1" applyBorder="1" applyAlignment="1">
      <alignment horizontal="center" vertical="center"/>
    </xf>
    <xf numFmtId="0" fontId="32" fillId="16" borderId="63" xfId="0" applyFont="1" applyFill="1" applyBorder="1" applyAlignment="1">
      <alignment horizontal="center" vertical="center"/>
    </xf>
    <xf numFmtId="0" fontId="32" fillId="16" borderId="64" xfId="0" applyFont="1" applyFill="1" applyBorder="1" applyAlignment="1">
      <alignment horizontal="center" vertical="center"/>
    </xf>
    <xf numFmtId="0" fontId="32" fillId="15" borderId="63" xfId="0" applyFont="1" applyFill="1" applyBorder="1" applyAlignment="1">
      <alignment horizontal="center" vertical="center"/>
    </xf>
    <xf numFmtId="0" fontId="32" fillId="15" borderId="64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right"/>
    </xf>
    <xf numFmtId="0" fontId="30" fillId="9" borderId="66" xfId="0" applyFont="1" applyFill="1" applyBorder="1" applyAlignment="1">
      <alignment horizontal="center" vertical="center" wrapText="1"/>
    </xf>
    <xf numFmtId="0" fontId="30" fillId="9" borderId="29" xfId="0" applyFont="1" applyFill="1" applyBorder="1" applyAlignment="1">
      <alignment horizontal="center" vertical="center" wrapText="1"/>
    </xf>
    <xf numFmtId="0" fontId="30" fillId="9" borderId="67" xfId="0" applyFont="1" applyFill="1" applyBorder="1" applyAlignment="1">
      <alignment horizontal="center" vertical="center" wrapText="1"/>
    </xf>
    <xf numFmtId="0" fontId="30" fillId="9" borderId="0" xfId="0" applyFont="1" applyFill="1" applyBorder="1" applyAlignment="1">
      <alignment horizontal="center" vertical="center" wrapText="1"/>
    </xf>
    <xf numFmtId="0" fontId="33" fillId="9" borderId="0" xfId="0" applyFont="1" applyFill="1" applyBorder="1" applyAlignment="1">
      <alignment horizontal="center" vertical="center"/>
    </xf>
    <xf numFmtId="0" fontId="33" fillId="9" borderId="58" xfId="0" applyFont="1" applyFill="1" applyBorder="1" applyAlignment="1">
      <alignment horizontal="center" vertical="center"/>
    </xf>
    <xf numFmtId="0" fontId="33" fillId="9" borderId="4" xfId="0" applyFont="1" applyFill="1" applyBorder="1" applyAlignment="1">
      <alignment horizontal="center" vertical="center"/>
    </xf>
    <xf numFmtId="0" fontId="33" fillId="9" borderId="39" xfId="0" applyFont="1" applyFill="1" applyBorder="1" applyAlignment="1">
      <alignment horizontal="center" vertical="center"/>
    </xf>
    <xf numFmtId="0" fontId="10" fillId="8" borderId="0" xfId="0" applyFont="1" applyFill="1" applyBorder="1" applyAlignment="1">
      <alignment horizontal="left" vertical="center"/>
    </xf>
    <xf numFmtId="0" fontId="31" fillId="2" borderId="33" xfId="0" applyFont="1" applyFill="1" applyBorder="1" applyAlignment="1">
      <alignment horizontal="left"/>
    </xf>
    <xf numFmtId="0" fontId="31" fillId="2" borderId="61" xfId="0" applyFont="1" applyFill="1" applyBorder="1" applyAlignment="1">
      <alignment horizontal="left"/>
    </xf>
    <xf numFmtId="0" fontId="10" fillId="8" borderId="0" xfId="0" applyFont="1" applyFill="1" applyBorder="1" applyAlignment="1">
      <alignment horizontal="left" vertical="center" wrapText="1"/>
    </xf>
    <xf numFmtId="0" fontId="31" fillId="2" borderId="0" xfId="0" applyFont="1" applyFill="1" applyBorder="1" applyAlignment="1">
      <alignment horizontal="left"/>
    </xf>
    <xf numFmtId="14" fontId="23" fillId="0" borderId="0" xfId="0" applyNumberFormat="1" applyFont="1" applyAlignment="1">
      <alignment horizontal="center"/>
    </xf>
    <xf numFmtId="0" fontId="20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49" fontId="16" fillId="0" borderId="40" xfId="0" applyNumberFormat="1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40" xfId="0" applyFont="1" applyBorder="1" applyAlignment="1">
      <alignment horizontal="left" vertical="center"/>
    </xf>
    <xf numFmtId="0" fontId="16" fillId="0" borderId="41" xfId="0" applyFont="1" applyBorder="1" applyAlignment="1">
      <alignment horizontal="left" vertical="center"/>
    </xf>
    <xf numFmtId="49" fontId="16" fillId="0" borderId="42" xfId="0" applyNumberFormat="1" applyFont="1" applyBorder="1" applyAlignment="1">
      <alignment horizontal="center" vertical="center" wrapText="1"/>
    </xf>
    <xf numFmtId="12" fontId="16" fillId="0" borderId="40" xfId="0" applyNumberFormat="1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/>
    </xf>
    <xf numFmtId="49" fontId="16" fillId="0" borderId="51" xfId="0" applyNumberFormat="1" applyFont="1" applyBorder="1" applyAlignment="1">
      <alignment horizontal="center" vertical="center" wrapText="1"/>
    </xf>
    <xf numFmtId="0" fontId="16" fillId="0" borderId="49" xfId="0" applyFont="1" applyBorder="1" applyAlignment="1">
      <alignment horizontal="left" vertical="center"/>
    </xf>
    <xf numFmtId="0" fontId="16" fillId="0" borderId="50" xfId="0" applyFont="1" applyBorder="1" applyAlignment="1">
      <alignment horizontal="left" vertical="center"/>
    </xf>
    <xf numFmtId="49" fontId="16" fillId="0" borderId="41" xfId="0" applyNumberFormat="1" applyFont="1" applyBorder="1" applyAlignment="1">
      <alignment horizontal="center" vertical="center" wrapText="1"/>
    </xf>
    <xf numFmtId="49" fontId="16" fillId="0" borderId="49" xfId="0" applyNumberFormat="1" applyFont="1" applyBorder="1" applyAlignment="1">
      <alignment horizontal="center" vertical="center" wrapText="1"/>
    </xf>
    <xf numFmtId="49" fontId="16" fillId="0" borderId="50" xfId="0" applyNumberFormat="1" applyFont="1" applyBorder="1" applyAlignment="1">
      <alignment horizontal="center" vertical="center" wrapText="1"/>
    </xf>
    <xf numFmtId="49" fontId="16" fillId="0" borderId="43" xfId="0" applyNumberFormat="1" applyFont="1" applyBorder="1" applyAlignment="1">
      <alignment horizontal="center" vertical="center" wrapText="1"/>
    </xf>
    <xf numFmtId="49" fontId="16" fillId="0" borderId="44" xfId="0" applyNumberFormat="1" applyFont="1" applyBorder="1" applyAlignment="1">
      <alignment horizontal="center" vertical="center" wrapText="1"/>
    </xf>
    <xf numFmtId="49" fontId="16" fillId="0" borderId="45" xfId="0" applyNumberFormat="1" applyFont="1" applyBorder="1" applyAlignment="1">
      <alignment horizontal="center" vertical="center" wrapText="1"/>
    </xf>
    <xf numFmtId="49" fontId="16" fillId="0" borderId="46" xfId="0" applyNumberFormat="1" applyFont="1" applyBorder="1" applyAlignment="1">
      <alignment horizontal="center" vertical="center" wrapText="1"/>
    </xf>
    <xf numFmtId="49" fontId="16" fillId="0" borderId="47" xfId="0" applyNumberFormat="1" applyFont="1" applyBorder="1" applyAlignment="1">
      <alignment horizontal="center" vertical="center" wrapText="1"/>
    </xf>
    <xf numFmtId="49" fontId="16" fillId="0" borderId="48" xfId="0" applyNumberFormat="1" applyFont="1" applyBorder="1" applyAlignment="1">
      <alignment horizontal="center" vertical="center" wrapText="1"/>
    </xf>
    <xf numFmtId="49" fontId="16" fillId="0" borderId="59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49" fontId="16" fillId="0" borderId="52" xfId="0" applyNumberFormat="1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49" fontId="16" fillId="0" borderId="41" xfId="0" applyNumberFormat="1" applyFont="1" applyBorder="1" applyAlignment="1">
      <alignment horizontal="center" wrapText="1"/>
    </xf>
    <xf numFmtId="49" fontId="16" fillId="0" borderId="49" xfId="0" applyNumberFormat="1" applyFont="1" applyBorder="1" applyAlignment="1">
      <alignment horizontal="center" wrapText="1"/>
    </xf>
    <xf numFmtId="49" fontId="16" fillId="0" borderId="50" xfId="0" applyNumberFormat="1" applyFont="1" applyBorder="1" applyAlignment="1">
      <alignment horizontal="center" wrapText="1"/>
    </xf>
    <xf numFmtId="0" fontId="16" fillId="0" borderId="41" xfId="0" applyNumberFormat="1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47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6" fillId="0" borderId="43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51" xfId="0" applyFont="1" applyBorder="1" applyAlignment="1">
      <alignment horizontal="left"/>
    </xf>
    <xf numFmtId="0" fontId="16" fillId="0" borderId="43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/>
    </xf>
    <xf numFmtId="0" fontId="16" fillId="0" borderId="47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53" xfId="0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27" fillId="0" borderId="34" xfId="0" applyFont="1" applyBorder="1" applyAlignment="1">
      <alignment horizontal="center"/>
    </xf>
    <xf numFmtId="0" fontId="26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26" fillId="0" borderId="33" xfId="0" applyFont="1" applyBorder="1" applyAlignment="1">
      <alignment horizontal="center" wrapText="1"/>
    </xf>
    <xf numFmtId="0" fontId="16" fillId="0" borderId="47" xfId="0" applyFont="1" applyBorder="1" applyAlignment="1">
      <alignment horizontal="left"/>
    </xf>
    <xf numFmtId="14" fontId="16" fillId="0" borderId="47" xfId="0" applyNumberFormat="1" applyFont="1" applyBorder="1" applyAlignment="1"/>
  </cellXfs>
  <cellStyles count="1">
    <cellStyle name="Обычный" xfId="0" builtinId="0"/>
  </cellStyles>
  <dxfs count="4">
    <dxf>
      <fill>
        <patternFill>
          <bgColor theme="5" tint="0.79998168889431442"/>
        </patternFill>
      </fill>
      <border>
        <left style="medium">
          <color auto="1"/>
        </left>
        <right style="medium">
          <color auto="1"/>
        </right>
        <top/>
        <bottom/>
        <vertical style="hair">
          <color auto="1"/>
        </vertical>
        <horizontal/>
      </border>
    </dxf>
    <dxf>
      <border>
        <left style="medium">
          <color auto="1"/>
        </left>
        <right style="medium">
          <color auto="1"/>
        </right>
        <top/>
        <bottom/>
        <vertical style="hair">
          <color auto="1"/>
        </vertical>
        <horizontal/>
      </border>
    </dxf>
    <dxf>
      <font>
        <b val="0"/>
        <i val="0"/>
      </font>
      <fill>
        <patternFill>
          <bgColor theme="5" tint="0.39994506668294322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thick">
          <color auto="1"/>
        </bottom>
      </border>
    </dxf>
  </dxfs>
  <tableStyles count="1" defaultTableStyle="TableStyleMedium9" defaultPivotStyle="PivotStyleLight16">
    <tableStyle name="ДЗЮДО XL" pivot="0" count="4">
      <tableStyleElement type="wholeTable" dxfId="3"/>
      <tableStyleElement type="headerRow" dxfId="2"/>
      <tableStyleElement type="firstRowStripe" dxfId="1"/>
      <tableStyleElement type="secondRowStripe" dxfId="0"/>
    </tableStyle>
  </tableStyles>
  <colors>
    <mruColors>
      <color rgb="FF948B54"/>
      <color rgb="FF0070C0"/>
      <color rgb="FF538ED5"/>
      <color rgb="FFFFE07D"/>
      <color rgb="FF66FF66"/>
      <color rgb="FFFF33CC"/>
      <color rgb="FFFFFF99"/>
      <color rgb="FFFFFF2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0</xdr:row>
      <xdr:rowOff>0</xdr:rowOff>
    </xdr:from>
    <xdr:to>
      <xdr:col>9</xdr:col>
      <xdr:colOff>63500</xdr:colOff>
      <xdr:row>9</xdr:row>
      <xdr:rowOff>628030</xdr:rowOff>
    </xdr:to>
    <xdr:pic>
      <xdr:nvPicPr>
        <xdr:cNvPr id="8" name="Рисунок 7" descr="сканирование00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14625" y="0"/>
          <a:ext cx="2381250" cy="2342530"/>
        </a:xfrm>
        <a:prstGeom prst="rect">
          <a:avLst/>
        </a:prstGeom>
      </xdr:spPr>
    </xdr:pic>
    <xdr:clientData/>
  </xdr:twoCellAnchor>
  <xdr:twoCellAnchor>
    <xdr:from>
      <xdr:col>4</xdr:col>
      <xdr:colOff>467040</xdr:colOff>
      <xdr:row>13</xdr:row>
      <xdr:rowOff>555624</xdr:rowOff>
    </xdr:from>
    <xdr:to>
      <xdr:col>9</xdr:col>
      <xdr:colOff>69618</xdr:colOff>
      <xdr:row>17</xdr:row>
      <xdr:rowOff>476249</xdr:rowOff>
    </xdr:to>
    <xdr:pic>
      <xdr:nvPicPr>
        <xdr:cNvPr id="10" name="Рисунок 9" descr="777.JPG"/>
        <xdr:cNvPicPr>
          <a:picLocks noChangeAspect="1"/>
        </xdr:cNvPicPr>
      </xdr:nvPicPr>
      <xdr:blipFill>
        <a:blip xmlns:r="http://schemas.openxmlformats.org/officeDocument/2006/relationships" r:embed="rId2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9066" t="4395" r="25824" b="13187"/>
        <a:stretch>
          <a:fillRect/>
        </a:stretch>
      </xdr:blipFill>
      <xdr:spPr>
        <a:xfrm>
          <a:off x="3086415" y="6207124"/>
          <a:ext cx="2015578" cy="2270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111142</xdr:colOff>
      <xdr:row>2</xdr:row>
      <xdr:rowOff>428625</xdr:rowOff>
    </xdr:to>
    <xdr:pic>
      <xdr:nvPicPr>
        <xdr:cNvPr id="9" name="Рисунок 8" descr="fdr_logonew_ru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30292" cy="942975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1000111</xdr:colOff>
      <xdr:row>2</xdr:row>
      <xdr:rowOff>438150</xdr:rowOff>
    </xdr:to>
    <xdr:pic>
      <xdr:nvPicPr>
        <xdr:cNvPr id="10" name="Рисунок 9" descr="волгоград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b="18229"/>
        <a:stretch>
          <a:fillRect/>
        </a:stretch>
      </xdr:blipFill>
      <xdr:spPr>
        <a:xfrm>
          <a:off x="5524500" y="0"/>
          <a:ext cx="1000111" cy="952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0;&#1053;&#1054;&#1064;&#1048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45;&#1042;&#1059;&#1064;&#1050;&#1048;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ЮНОШИ"/>
      <sheetName val="ВЗВЕШИВАНИЕ"/>
      <sheetName val="ИТОГОВЫЙ"/>
      <sheetName val="ВЫПИСКА"/>
      <sheetName val="КОМАНДА"/>
      <sheetName val="ГОРОД"/>
      <sheetName val="ЮФО"/>
      <sheetName val="РОССИЯ"/>
      <sheetName val="медаль"/>
      <sheetName val="приз"/>
      <sheetName val="формула-макроса"/>
    </sheetNames>
    <sheetDataSet>
      <sheetData sheetId="0">
        <row r="8">
          <cell r="G8">
            <v>1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ЕВУШКИ"/>
      <sheetName val="ВЗВЕШИВАНИЕ"/>
      <sheetName val="ИТОГОВЫЙ"/>
      <sheetName val="ВЫПИСКА"/>
      <sheetName val="КОМАНДА"/>
      <sheetName val="ГОРОД"/>
      <sheetName val="ЮФО"/>
      <sheetName val="РОССИЯ"/>
      <sheetName val="медаль"/>
      <sheetName val="приз"/>
      <sheetName val="формула"/>
    </sheetNames>
    <sheetDataSet>
      <sheetData sheetId="0"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FF00"/>
  </sheetPr>
  <dimension ref="A1:Q66"/>
  <sheetViews>
    <sheetView showZeros="0" workbookViewId="0">
      <pane ySplit="12" topLeftCell="A13" activePane="bottomLeft" state="frozen"/>
      <selection pane="bottomLeft" activeCell="F10" sqref="F10"/>
    </sheetView>
  </sheetViews>
  <sheetFormatPr defaultRowHeight="15"/>
  <cols>
    <col min="1" max="1" width="3.28515625" style="151" customWidth="1"/>
    <col min="2" max="2" width="27.5703125" style="108" customWidth="1"/>
    <col min="3" max="3" width="14" customWidth="1"/>
    <col min="4" max="4" width="9.140625" customWidth="1"/>
    <col min="5" max="5" width="11" customWidth="1"/>
    <col min="6" max="6" width="9.42578125" customWidth="1"/>
    <col min="7" max="7" width="11" customWidth="1"/>
    <col min="8" max="8" width="13.7109375" customWidth="1"/>
    <col min="9" max="9" width="9.5703125" customWidth="1"/>
    <col min="10" max="10" width="12.140625" customWidth="1"/>
    <col min="11" max="12" width="10.42578125" customWidth="1"/>
    <col min="13" max="13" width="11" customWidth="1"/>
    <col min="14" max="17" width="6" customWidth="1"/>
  </cols>
  <sheetData>
    <row r="1" spans="1:17" ht="14.25" customHeight="1" thickBot="1">
      <c r="A1" s="266" t="s">
        <v>34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</row>
    <row r="2" spans="1:17" s="150" customFormat="1" ht="16.5" customHeight="1" thickBot="1">
      <c r="A2" s="162" t="s">
        <v>0</v>
      </c>
      <c r="B2" s="163" t="s">
        <v>135</v>
      </c>
      <c r="C2" s="215">
        <v>2014</v>
      </c>
      <c r="D2" s="216" t="s">
        <v>136</v>
      </c>
      <c r="E2" s="216">
        <f>C2+1</f>
        <v>2015</v>
      </c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8"/>
    </row>
    <row r="3" spans="1:17" ht="15.75" thickBot="1">
      <c r="A3" s="162">
        <v>1</v>
      </c>
      <c r="B3" s="164" t="s">
        <v>1</v>
      </c>
      <c r="C3" s="86" t="s">
        <v>163</v>
      </c>
      <c r="D3" s="1"/>
      <c r="E3" s="1"/>
      <c r="F3" s="88" t="s">
        <v>156</v>
      </c>
      <c r="G3" s="1"/>
      <c r="H3" s="1"/>
      <c r="I3" s="1"/>
      <c r="J3" s="1"/>
      <c r="K3" s="1"/>
      <c r="L3" s="1"/>
      <c r="M3" s="1"/>
      <c r="N3" s="1"/>
      <c r="O3" s="1"/>
      <c r="P3" s="1"/>
      <c r="Q3" s="146"/>
    </row>
    <row r="4" spans="1:17" ht="15.75" thickBot="1">
      <c r="A4" s="165">
        <v>2</v>
      </c>
      <c r="B4" s="166" t="s">
        <v>3</v>
      </c>
      <c r="C4" s="112" t="s">
        <v>164</v>
      </c>
      <c r="D4" s="111"/>
      <c r="E4" s="110" t="s">
        <v>168</v>
      </c>
      <c r="F4" s="111"/>
      <c r="G4" s="113" t="s">
        <v>108</v>
      </c>
      <c r="H4" s="110" t="s">
        <v>169</v>
      </c>
      <c r="I4" s="111"/>
      <c r="J4" s="111"/>
      <c r="K4" s="111"/>
      <c r="L4" s="111"/>
      <c r="M4" s="111"/>
      <c r="N4" s="111"/>
      <c r="O4" s="111"/>
      <c r="P4" s="111"/>
      <c r="Q4" s="114"/>
    </row>
    <row r="5" spans="1:17" ht="15.75" thickBot="1">
      <c r="A5" s="162">
        <v>3</v>
      </c>
      <c r="B5" s="164" t="s">
        <v>2</v>
      </c>
      <c r="C5" s="87" t="s">
        <v>165</v>
      </c>
      <c r="D5" s="1"/>
      <c r="E5" s="152" t="s">
        <v>114</v>
      </c>
      <c r="F5" s="119">
        <v>40093</v>
      </c>
      <c r="G5" s="1"/>
      <c r="H5" s="153" t="s">
        <v>110</v>
      </c>
      <c r="I5" s="119">
        <v>40103</v>
      </c>
      <c r="J5" s="153" t="s">
        <v>113</v>
      </c>
      <c r="K5" s="119">
        <v>40104</v>
      </c>
      <c r="L5" s="153" t="s">
        <v>111</v>
      </c>
      <c r="M5" s="119"/>
      <c r="N5" s="153" t="s">
        <v>112</v>
      </c>
      <c r="O5" s="119"/>
      <c r="P5" s="153" t="s">
        <v>115</v>
      </c>
      <c r="Q5" s="119">
        <v>40104</v>
      </c>
    </row>
    <row r="6" spans="1:17" ht="15.75" thickBot="1">
      <c r="A6" s="165">
        <v>4</v>
      </c>
      <c r="B6" s="166" t="s">
        <v>5</v>
      </c>
      <c r="C6" s="86" t="s">
        <v>166</v>
      </c>
      <c r="D6" s="1"/>
      <c r="E6" s="296" t="s">
        <v>29</v>
      </c>
      <c r="F6" s="296"/>
      <c r="G6" s="93" t="s">
        <v>134</v>
      </c>
      <c r="H6" s="142" t="s">
        <v>109</v>
      </c>
      <c r="I6" s="88" t="s">
        <v>167</v>
      </c>
      <c r="J6" s="5"/>
      <c r="K6" s="5"/>
      <c r="L6" s="5"/>
      <c r="M6" s="5"/>
      <c r="N6" s="5"/>
      <c r="O6" s="5"/>
      <c r="P6" s="5"/>
      <c r="Q6" s="5"/>
    </row>
    <row r="7" spans="1:17" ht="15.75" thickBot="1">
      <c r="A7" s="162">
        <v>5</v>
      </c>
      <c r="B7" s="164" t="s">
        <v>6</v>
      </c>
      <c r="C7" s="86" t="s">
        <v>155</v>
      </c>
      <c r="D7" s="1"/>
      <c r="E7" s="296" t="s">
        <v>29</v>
      </c>
      <c r="F7" s="296"/>
      <c r="G7" s="93" t="s">
        <v>134</v>
      </c>
      <c r="H7" s="142" t="s">
        <v>109</v>
      </c>
      <c r="I7" s="88" t="s">
        <v>132</v>
      </c>
      <c r="J7" s="156"/>
      <c r="K7" s="5"/>
      <c r="L7" s="5"/>
      <c r="M7" s="5"/>
      <c r="N7" s="5"/>
      <c r="O7" s="5"/>
      <c r="P7" s="5"/>
      <c r="Q7" s="5"/>
    </row>
    <row r="8" spans="1:17" ht="15.75" thickBot="1">
      <c r="A8" s="165">
        <v>6</v>
      </c>
      <c r="B8" s="164" t="s">
        <v>8</v>
      </c>
      <c r="C8" s="92">
        <v>25</v>
      </c>
      <c r="D8" s="145" t="s">
        <v>9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46"/>
    </row>
    <row r="9" spans="1:17" ht="15.75" thickBot="1">
      <c r="A9" s="162">
        <v>7</v>
      </c>
      <c r="B9" s="167" t="s">
        <v>17</v>
      </c>
      <c r="C9" s="144" t="s">
        <v>172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143"/>
    </row>
    <row r="10" spans="1:17" s="22" customFormat="1" ht="15.75" thickBot="1">
      <c r="A10" s="165">
        <v>8</v>
      </c>
      <c r="B10" s="168" t="s">
        <v>146</v>
      </c>
      <c r="C10" s="144" t="s">
        <v>170</v>
      </c>
      <c r="D10" s="23"/>
      <c r="E10" s="23"/>
      <c r="F10" s="23"/>
      <c r="G10" s="224"/>
      <c r="H10" s="23"/>
      <c r="I10" s="23"/>
      <c r="J10" s="23"/>
      <c r="K10" s="23"/>
      <c r="L10" s="23"/>
      <c r="M10" s="23"/>
      <c r="N10" s="23"/>
      <c r="O10" s="23"/>
      <c r="P10" s="23"/>
      <c r="Q10" s="24"/>
    </row>
    <row r="11" spans="1:17" s="27" customFormat="1" ht="15.75" thickBot="1">
      <c r="A11" s="162">
        <v>9</v>
      </c>
      <c r="B11" s="168" t="s">
        <v>149</v>
      </c>
      <c r="C11" s="95" t="s">
        <v>158</v>
      </c>
      <c r="D11" s="23" t="s">
        <v>159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4"/>
    </row>
    <row r="12" spans="1:17" s="27" customFormat="1" ht="15.75" thickBot="1">
      <c r="A12" s="165">
        <v>10</v>
      </c>
      <c r="B12" s="168" t="s">
        <v>160</v>
      </c>
      <c r="C12" s="94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6"/>
    </row>
    <row r="13" spans="1:17" ht="21">
      <c r="A13" s="276">
        <v>11</v>
      </c>
      <c r="B13" s="273" t="s">
        <v>4</v>
      </c>
      <c r="C13" s="91" t="s">
        <v>133</v>
      </c>
      <c r="D13" s="203"/>
      <c r="E13" s="203"/>
      <c r="F13" s="204"/>
      <c r="G13" s="205" t="s">
        <v>7</v>
      </c>
      <c r="H13" s="147" t="s">
        <v>147</v>
      </c>
      <c r="I13" s="206"/>
      <c r="J13" s="148">
        <v>1999</v>
      </c>
      <c r="K13" s="207" t="s">
        <v>136</v>
      </c>
      <c r="L13" s="148">
        <f>J13+2</f>
        <v>2001</v>
      </c>
      <c r="M13" s="203" t="s">
        <v>144</v>
      </c>
      <c r="N13" s="282" t="s">
        <v>145</v>
      </c>
      <c r="O13" s="282"/>
      <c r="P13" s="282"/>
      <c r="Q13" s="149"/>
    </row>
    <row r="14" spans="1:17" s="27" customFormat="1" ht="15.75">
      <c r="A14" s="277"/>
      <c r="B14" s="274"/>
      <c r="C14" s="201" t="e">
        <f>IF(C15&gt;0,1,"")</f>
        <v>#REF!</v>
      </c>
      <c r="D14" s="201" t="e">
        <f>IF(D15&gt;0,2,"")</f>
        <v>#REF!</v>
      </c>
      <c r="E14" s="201" t="e">
        <f>IF(E15&gt;0,3,"")</f>
        <v>#REF!</v>
      </c>
      <c r="F14" s="201" t="e">
        <f>IF(F15&gt;0,4,"")</f>
        <v>#REF!</v>
      </c>
      <c r="G14" s="201" t="e">
        <f>IF(G15&gt;0,5,"")</f>
        <v>#REF!</v>
      </c>
      <c r="H14" s="201" t="e">
        <f>IF(H15&gt;0,6,"")</f>
        <v>#REF!</v>
      </c>
      <c r="I14" s="201" t="e">
        <f>IF(I15&gt;0,7,"")</f>
        <v>#REF!</v>
      </c>
      <c r="J14" s="201" t="e">
        <f>IF(J15&gt;0,8,"")</f>
        <v>#REF!</v>
      </c>
      <c r="K14" s="201" t="e">
        <f>IF(K15&gt;0,9,"")</f>
        <v>#REF!</v>
      </c>
      <c r="L14" s="201" t="e">
        <f>IF(L15&gt;0,10,"")</f>
        <v>#REF!</v>
      </c>
      <c r="M14" s="201" t="e">
        <f>IF(M15&gt;0,11,"")</f>
        <v>#REF!</v>
      </c>
      <c r="N14" s="158">
        <f>SUBTOTAL(102,C14:M14)</f>
        <v>0</v>
      </c>
      <c r="O14" s="306" t="s">
        <v>150</v>
      </c>
      <c r="P14" s="306"/>
      <c r="Q14" s="307"/>
    </row>
    <row r="15" spans="1:17" s="28" customFormat="1" ht="16.5" thickBot="1">
      <c r="A15" s="277"/>
      <c r="B15" s="274"/>
      <c r="C15" s="202" t="e">
        <f>IF($J13=#REF!,#REF!,IF($J13=#REF!,#REF!,IF($J13=#REF!,#REF!,IF($J13=#REF!,#REF!,IF($J13=#REF!,#REF!,IF($J13=#REF!,#REF!,IF($J13=#REF!,#REF!,IF($J13=#REF!,#REF!,IF($J13=#REF!,#REF!,IF($J13=#REF!,#REF!,IF($J13=#REF!,#REF!,IF($J13=#REF!,#REF!,IF($J13=#REF!,#REF!,IF($J13=#REF!,#REF!,IF($J13=#REF!,#REF!,IF($J13=#REF!,#REF!))))))))))))))))</f>
        <v>#REF!</v>
      </c>
      <c r="D15" s="202" t="e">
        <f>IF($J13=#REF!,#REF!,IF($J13=#REF!,#REF!,IF($J13=#REF!,#REF!,IF($J13=#REF!,#REF!,IF($J13=#REF!,#REF!,IF($J13=#REF!,#REF!,IF($J13=#REF!,#REF!,IF($J13=#REF!,#REF!,IF($J13=#REF!,#REF!,IF($J13=#REF!,#REF!,IF($J13=#REF!,#REF!,IF($J13=#REF!,#REF!,IF($J13=#REF!,#REF!,IF($J13=#REF!,#REF!,IF($J13=#REF!,#REF!,IF($J13=#REF!,#REF!))))))))))))))))</f>
        <v>#REF!</v>
      </c>
      <c r="E15" s="202" t="e">
        <f>IF($J13=#REF!,#REF!,IF($J13=#REF!,#REF!,IF($J13=#REF!,#REF!,IF($J13=#REF!,#REF!,IF($J13=#REF!,#REF!,IF($J13=#REF!,#REF!,IF($J13=#REF!,#REF!,IF($J13=#REF!,#REF!,IF($J13=#REF!,#REF!,IF($J13=#REF!,#REF!,IF($J13=#REF!,#REF!,IF($J13=#REF!,#REF!,IF($J13=#REF!,#REF!,IF($J13=#REF!,#REF!,IF($J13=#REF!,#REF!,IF($J13=#REF!,#REF!))))))))))))))))</f>
        <v>#REF!</v>
      </c>
      <c r="F15" s="202" t="e">
        <f>IF($J13=#REF!,#REF!,IF($J13=#REF!,#REF!,IF($J13=#REF!,#REF!,IF($J13=#REF!,#REF!,IF($J13=#REF!,#REF!,IF($J13=#REF!,#REF!,IF($J13=#REF!,#REF!,IF($J13=#REF!,#REF!,IF($J13=#REF!,#REF!,IF($J13=#REF!,#REF!,IF($J13=#REF!,#REF!,IF($J13=#REF!,#REF!,IF($J13=#REF!,#REF!,IF($J13=#REF!,#REF!,IF($J13=#REF!,#REF!,IF($J13=#REF!,#REF!))))))))))))))))</f>
        <v>#REF!</v>
      </c>
      <c r="G15" s="202" t="e">
        <f>IF($J13=#REF!,#REF!,IF($J13=#REF!,#REF!,IF($J13=#REF!,#REF!,IF($J13=#REF!,#REF!,IF($J13=#REF!,#REF!,IF($J13=#REF!,#REF!,IF($J13=#REF!,#REF!,IF($J13=#REF!,#REF!,IF($J13=#REF!,#REF!,IF($J13=#REF!,#REF!,IF($J13=#REF!,#REF!,IF($J13=#REF!,#REF!,IF($J13=#REF!,#REF!,IF($J13=#REF!,#REF!,IF($J13=#REF!,#REF!,IF($J13=#REF!,#REF!))))))))))))))))</f>
        <v>#REF!</v>
      </c>
      <c r="H15" s="202" t="e">
        <f>IF($J13=#REF!,#REF!,IF($J13=#REF!,#REF!,IF($J13=#REF!,#REF!,IF($J13=#REF!,#REF!,IF($J13=#REF!,#REF!,IF($J13=#REF!,#REF!,IF($J13=#REF!,#REF!,IF($J13=#REF!,#REF!,IF($J13=#REF!,#REF!,IF($J13=#REF!,#REF!,IF($J13=#REF!,#REF!,IF($J13=#REF!,#REF!,IF($J13=#REF!,#REF!,IF($J13=#REF!,#REF!,IF($J13=#REF!,#REF!,IF($J13=#REF!,#REF!))))))))))))))))</f>
        <v>#REF!</v>
      </c>
      <c r="I15" s="202" t="e">
        <f>IF($J13=#REF!,#REF!,IF($J13=#REF!,#REF!,IF($J13=#REF!,#REF!,IF($J13=#REF!,#REF!,IF($J13=#REF!,#REF!,IF($J13=#REF!,#REF!,IF($J13=#REF!,#REF!,IF($J13=#REF!,#REF!,IF($J13=#REF!,#REF!,IF($J13=#REF!,#REF!,IF($J13=#REF!,#REF!,IF($J13=#REF!,#REF!,IF($J13=#REF!,#REF!,IF($J13=#REF!,#REF!,IF($J13=#REF!,#REF!,IF($J13=#REF!,#REF!))))))))))))))))</f>
        <v>#REF!</v>
      </c>
      <c r="J15" s="202" t="e">
        <f>IF($J13=#REF!,#REF!,IF($J13=#REF!,#REF!,IF($J13=#REF!,#REF!,IF($J13=#REF!,#REF!,IF($J13=#REF!,#REF!,IF($J13=#REF!,#REF!,IF($J13=#REF!,#REF!,IF($J13=#REF!,#REF!,IF($J13=#REF!,#REF!,IF($J13=#REF!,#REF!,IF($J13=#REF!,#REF!,IF($J13=#REF!,#REF!,IF($J13=#REF!,#REF!,IF($J13=#REF!,#REF!,IF($J13=#REF!,#REF!,IF($J13=#REF!,#REF!))))))))))))))))</f>
        <v>#REF!</v>
      </c>
      <c r="K15" s="202" t="e">
        <f>IF($J13=#REF!,#REF!,IF($J13=#REF!,#REF!,IF($J13=#REF!,#REF!,IF($J13=#REF!,#REF!,IF($J13=#REF!,#REF!,IF($J13=#REF!,#REF!,IF($J13=#REF!,#REF!,IF($J13=#REF!,#REF!,IF($J13=#REF!,#REF!,IF($J13=#REF!,#REF!,IF($J13=#REF!,#REF!,IF($J13=#REF!,#REF!,IF($J13=#REF!,#REF!,IF($J13=#REF!,#REF!,IF($J13=#REF!,#REF!,IF($J13=#REF!,#REF!))))))))))))))))</f>
        <v>#REF!</v>
      </c>
      <c r="L15" s="202" t="e">
        <f>IF($J13=#REF!,#REF!,IF($J13=#REF!,#REF!,IF($J13=#REF!,#REF!,IF($J13=#REF!,#REF!,IF($J13=#REF!,#REF!,IF($J13=#REF!,#REF!,IF($J13=#REF!,#REF!,IF($J13=#REF!,#REF!,IF($J13=#REF!,#REF!,IF($J13=#REF!,#REF!,IF($J13=#REF!,#REF!,IF($J13=#REF!,#REF!,IF($J13=#REF!,#REF!,IF($J13=#REF!,#REF!,IF($J13=#REF!,#REF!,IF($J13=#REF!,#REF!))))))))))))))))</f>
        <v>#REF!</v>
      </c>
      <c r="M15" s="202" t="e">
        <f>IF($J17=#REF!,#REF!,IF($J17=#REF!,#REF!,IF($J17=#REF!,#REF!,IF($J17=#REF!,#REF!,IF($J17=#REF!,#REF!,IF($J17=#REF!,#REF!,IF($J17=#REF!,#REF!,IF($J17=#REF!,#REF!,IF($J17=#REF!,#REF!,IF($J17=#REF!,#REF!,IF($J17=#REF!,#REF!,IF($J17=#REF!,#REF!,IF($J17=#REF!,#REF!,IF($J17=#REF!,#REF!,IF($J17=#REF!,#REF!,IF($J17=#REF!,#REF!))))))))))))))))</f>
        <v>#REF!</v>
      </c>
      <c r="N15" s="157" t="s">
        <v>151</v>
      </c>
      <c r="O15" s="305" t="str">
        <f>H13</f>
        <v>ЮНОШЕЙ</v>
      </c>
      <c r="P15" s="305"/>
      <c r="Q15" s="305"/>
    </row>
    <row r="16" spans="1:17" s="28" customFormat="1" ht="16.5" thickBot="1">
      <c r="A16" s="277"/>
      <c r="B16" s="274"/>
      <c r="C16" s="84">
        <f>[1]ЮНОШИ!G10</f>
        <v>0</v>
      </c>
      <c r="D16" s="84">
        <f>[1]ЮНОШИ!H10</f>
        <v>0</v>
      </c>
      <c r="E16" s="84">
        <f>[1]ЮНОШИ!I10</f>
        <v>0</v>
      </c>
      <c r="F16" s="84">
        <f>[1]ЮНОШИ!J10</f>
        <v>0</v>
      </c>
      <c r="G16" s="84">
        <f>[1]ЮНОШИ!K10</f>
        <v>0</v>
      </c>
      <c r="H16" s="84">
        <f>[1]ЮНОШИ!L10</f>
        <v>0</v>
      </c>
      <c r="I16" s="84">
        <f>[1]ЮНОШИ!M10</f>
        <v>0</v>
      </c>
      <c r="J16" s="84">
        <f>[1]ЮНОШИ!N10</f>
        <v>0</v>
      </c>
      <c r="K16" s="84">
        <f>[1]ЮНОШИ!O10</f>
        <v>0</v>
      </c>
      <c r="L16" s="84">
        <f>[1]ЮНОШИ!P10</f>
        <v>0</v>
      </c>
      <c r="M16" s="84">
        <f>[1]ЮНОШИ!Q10</f>
        <v>0</v>
      </c>
      <c r="N16" s="279">
        <f>SUM(C16:M16)</f>
        <v>0</v>
      </c>
      <c r="O16" s="280"/>
      <c r="P16" s="280"/>
      <c r="Q16" s="281"/>
    </row>
    <row r="17" spans="1:17" ht="21">
      <c r="A17" s="277"/>
      <c r="B17" s="274"/>
      <c r="C17" s="91" t="str">
        <f>C13</f>
        <v>личное</v>
      </c>
      <c r="D17" s="169"/>
      <c r="E17" s="169"/>
      <c r="F17" s="170"/>
      <c r="G17" s="171" t="s">
        <v>7</v>
      </c>
      <c r="H17" s="89" t="s">
        <v>148</v>
      </c>
      <c r="I17" s="172"/>
      <c r="J17" s="141">
        <f>J13</f>
        <v>1999</v>
      </c>
      <c r="K17" s="173" t="s">
        <v>136</v>
      </c>
      <c r="L17" s="141">
        <f>J17+2</f>
        <v>2001</v>
      </c>
      <c r="M17" s="169" t="s">
        <v>144</v>
      </c>
      <c r="N17" s="283" t="s">
        <v>145</v>
      </c>
      <c r="O17" s="283"/>
      <c r="P17" s="283"/>
      <c r="Q17" s="90"/>
    </row>
    <row r="18" spans="1:17" s="27" customFormat="1" ht="15.75">
      <c r="A18" s="277"/>
      <c r="B18" s="274"/>
      <c r="C18" s="200" t="e">
        <f>IF(C19&gt;0,1,"")</f>
        <v>#REF!</v>
      </c>
      <c r="D18" s="200" t="e">
        <f>IF(D19&gt;0,2,"")</f>
        <v>#REF!</v>
      </c>
      <c r="E18" s="200" t="e">
        <f>IF(E19&gt;0,3,"")</f>
        <v>#REF!</v>
      </c>
      <c r="F18" s="200" t="e">
        <f>IF(F19&gt;0,4,"")</f>
        <v>#REF!</v>
      </c>
      <c r="G18" s="200" t="e">
        <f>IF(G19&gt;0,5,"")</f>
        <v>#REF!</v>
      </c>
      <c r="H18" s="200" t="e">
        <f>IF(H19&gt;0,6,"")</f>
        <v>#REF!</v>
      </c>
      <c r="I18" s="200" t="e">
        <f>IF(I19&gt;0,7,"")</f>
        <v>#REF!</v>
      </c>
      <c r="J18" s="200" t="e">
        <f>IF(J19&gt;0,8,"")</f>
        <v>#REF!</v>
      </c>
      <c r="K18" s="200" t="e">
        <f>IF(K19&gt;0,9,"")</f>
        <v>#REF!</v>
      </c>
      <c r="L18" s="200" t="e">
        <f>IF(L19&gt;0,10,"")</f>
        <v>#REF!</v>
      </c>
      <c r="M18" s="200" t="e">
        <f>IF(M19&gt;0,11,"")</f>
        <v>#REF!</v>
      </c>
      <c r="N18" s="160">
        <f>SUBTOTAL(102,C18:M18)</f>
        <v>0</v>
      </c>
      <c r="O18" s="309" t="s">
        <v>150</v>
      </c>
      <c r="P18" s="309"/>
      <c r="Q18" s="307"/>
    </row>
    <row r="19" spans="1:17" s="28" customFormat="1" ht="16.5" customHeight="1" thickBot="1">
      <c r="A19" s="277"/>
      <c r="B19" s="274"/>
      <c r="C19" s="161" t="e">
        <f>IF($J17=#REF!,#REF!,IF($J17=#REF!,#REF!,IF($J17=#REF!,#REF!,IF($J17=#REF!,#REF!,IF($J17=#REF!,#REF!,IF($J17=#REF!,#REF!,IF($J17=#REF!,#REF!,IF($J17=#REF!,#REF!,IF($J17=#REF!,#REF!,IF($J17=#REF!,#REF!,IF($J17=#REF!,#REF!,IF($J17=#REF!,#REF!,IF($J17=#REF!,#REF!,IF($J17=#REF!,#REF!,IF($J17=#REF!,#REF!,IF($J17=#REF!,#REF!))))))))))))))))</f>
        <v>#REF!</v>
      </c>
      <c r="D19" s="161" t="e">
        <f>IF($J17=#REF!,#REF!,IF($J17=#REF!,#REF!,IF($J17=#REF!,#REF!,IF($J17=#REF!,#REF!,IF($J17=#REF!,#REF!,IF($J17=#REF!,#REF!,IF($J17=#REF!,#REF!,IF($J17=#REF!,#REF!,IF($J17=#REF!,#REF!,IF($J17=#REF!,#REF!,IF($J17=#REF!,#REF!,IF($J17=#REF!,#REF!,IF($J17=#REF!,#REF!,IF($J17=#REF!,#REF!,IF($J17=#REF!,#REF!,IF($J17=#REF!,#REF!))))))))))))))))</f>
        <v>#REF!</v>
      </c>
      <c r="E19" s="161" t="e">
        <f>IF($J17=#REF!,#REF!,IF($J17=#REF!,#REF!,IF($J17=#REF!,#REF!,IF($J17=#REF!,#REF!,IF($J17=#REF!,#REF!,IF($J17=#REF!,#REF!,IF($J17=#REF!,#REF!,IF($J17=#REF!,#REF!,IF($J17=#REF!,#REF!,IF($J17=#REF!,#REF!,IF($J17=#REF!,#REF!,IF($J17=#REF!,#REF!,IF($J17=#REF!,#REF!,IF($J17=#REF!,#REF!,IF($J17=#REF!,#REF!,IF($J17=#REF!,#REF!))))))))))))))))</f>
        <v>#REF!</v>
      </c>
      <c r="F19" s="161" t="e">
        <f>IF($J17=#REF!,#REF!,IF($J17=#REF!,#REF!,IF($J17=#REF!,#REF!,IF($J17=#REF!,#REF!,IF($J17=#REF!,#REF!,IF($J17=#REF!,#REF!,IF($J17=#REF!,#REF!,IF($J17=#REF!,#REF!,IF($J17=#REF!,#REF!,IF($J17=#REF!,#REF!,IF($J17=#REF!,#REF!,IF($J17=#REF!,#REF!,IF($J17=#REF!,#REF!,IF($J17=#REF!,#REF!,IF($J17=#REF!,#REF!,IF($J17=#REF!,#REF!))))))))))))))))</f>
        <v>#REF!</v>
      </c>
      <c r="G19" s="161" t="e">
        <f>IF($J17=#REF!,#REF!,IF($J17=#REF!,#REF!,IF($J17=#REF!,#REF!,IF($J17=#REF!,#REF!,IF($J17=#REF!,#REF!,IF($J17=#REF!,#REF!,IF($J17=#REF!,#REF!,IF($J17=#REF!,#REF!,IF($J17=#REF!,#REF!,IF($J17=#REF!,#REF!,IF($J17=#REF!,#REF!,IF($J17=#REF!,#REF!,IF($J17=#REF!,#REF!,IF($J17=#REF!,#REF!,IF($J17=#REF!,#REF!,IF($J17=#REF!,#REF!))))))))))))))))</f>
        <v>#REF!</v>
      </c>
      <c r="H19" s="161" t="e">
        <f>IF($J17=#REF!,#REF!,IF($J17=#REF!,#REF!,IF($J17=#REF!,#REF!,IF($J17=#REF!,#REF!,IF($J17=#REF!,#REF!,IF($J17=#REF!,#REF!,IF($J17=#REF!,#REF!,IF($J17=#REF!,#REF!,IF($J17=#REF!,#REF!,IF($J17=#REF!,#REF!,IF($J17=#REF!,#REF!,IF($J17=#REF!,#REF!,IF($J17=#REF!,#REF!,IF($J17=#REF!,#REF!,IF($J17=#REF!,#REF!,IF($J17=#REF!,#REF!))))))))))))))))</f>
        <v>#REF!</v>
      </c>
      <c r="I19" s="161" t="e">
        <f>IF($J17=#REF!,#REF!,IF($J17=#REF!,#REF!,IF($J17=#REF!,#REF!,IF($J17=#REF!,#REF!,IF($J17=#REF!,#REF!,IF($J17=#REF!,#REF!,IF($J17=#REF!,#REF!,IF($J17=#REF!,#REF!,IF($J17=#REF!,#REF!,IF($J17=#REF!,#REF!,IF($J17=#REF!,#REF!,IF($J17=#REF!,#REF!,IF($J17=#REF!,#REF!,IF($J17=#REF!,#REF!,IF($J17=#REF!,#REF!,IF($J17=#REF!,#REF!))))))))))))))))</f>
        <v>#REF!</v>
      </c>
      <c r="J19" s="161" t="e">
        <f>IF($J17=#REF!,#REF!,IF($J17=#REF!,#REF!,IF($J17=#REF!,#REF!,IF($J17=#REF!,#REF!,IF($J17=#REF!,#REF!,IF($J17=#REF!,#REF!,IF($J17=#REF!,#REF!,IF($J17=#REF!,#REF!,IF($J17=#REF!,#REF!,IF($J17=#REF!,#REF!,IF($J17=#REF!,#REF!,IF($J17=#REF!,#REF!,IF($J17=#REF!,#REF!,IF($J17=#REF!,#REF!,IF($J17=#REF!,#REF!,IF($J17=#REF!,#REF!))))))))))))))))</f>
        <v>#REF!</v>
      </c>
      <c r="K19" s="161" t="e">
        <f>IF($J17=#REF!,#REF!,IF($J17=#REF!,#REF!,IF($J17=#REF!,#REF!,IF($J17=#REF!,#REF!,IF($J17=#REF!,#REF!,IF($J17=#REF!,#REF!,IF($J17=#REF!,#REF!,IF($J17=#REF!,#REF!,IF($J17=#REF!,#REF!,IF($J17=#REF!,#REF!,IF($J17=#REF!,#REF!,IF($J17=#REF!,#REF!,IF($J17=#REF!,#REF!,IF($J17=#REF!,#REF!,IF($J17=#REF!,#REF!,IF($J17=#REF!,#REF!))))))))))))))))</f>
        <v>#REF!</v>
      </c>
      <c r="L19" s="161" t="e">
        <f>IF($J17=#REF!,#REF!,IF($J17=#REF!,#REF!,IF($J17=#REF!,#REF!,IF($J17=#REF!,#REF!,IF($J17=#REF!,#REF!,IF($J17=#REF!,#REF!,IF($J17=#REF!,#REF!,IF($J17=#REF!,#REF!,IF($J17=#REF!,#REF!,IF($J17=#REF!,#REF!,IF($J17=#REF!,#REF!,IF($J17=#REF!,#REF!,IF($J17=#REF!,#REF!,IF($J17=#REF!,#REF!,IF($J17=#REF!,#REF!,IF($J17=#REF!,#REF!))))))))))))))))</f>
        <v>#REF!</v>
      </c>
      <c r="M19" s="161" t="e">
        <f>IF($J17=#REF!,#REF!,IF($J17=#REF!,#REF!,IF($J17=#REF!,#REF!,IF($J17=#REF!,#REF!,IF($J17=#REF!,#REF!,IF($J17=#REF!,#REF!,IF($J17=#REF!,#REF!,IF($J17=#REF!,#REF!,IF($J17=#REF!,#REF!,IF($J17=#REF!,#REF!,IF($J17=#REF!,#REF!,IF($J17=#REF!,#REF!,IF($J17=#REF!,#REF!,IF($J17=#REF!,#REF!,IF($J17=#REF!,#REF!,IF($J17=#REF!,#REF!))))))))))))))))</f>
        <v>#REF!</v>
      </c>
      <c r="N19" s="159" t="s">
        <v>151</v>
      </c>
      <c r="O19" s="308" t="str">
        <f>H17</f>
        <v>ДЕВУШЕК</v>
      </c>
      <c r="P19" s="308"/>
      <c r="Q19" s="308"/>
    </row>
    <row r="20" spans="1:17" s="28" customFormat="1" ht="16.5" thickBot="1">
      <c r="A20" s="278"/>
      <c r="B20" s="275"/>
      <c r="C20" s="85">
        <f>[2]ДЕВУШКИ!G10</f>
        <v>0</v>
      </c>
      <c r="D20" s="85">
        <f>[2]ДЕВУШКИ!H10</f>
        <v>0</v>
      </c>
      <c r="E20" s="85">
        <f>[2]ДЕВУШКИ!I10</f>
        <v>0</v>
      </c>
      <c r="F20" s="85">
        <f>[2]ДЕВУШКИ!J10</f>
        <v>0</v>
      </c>
      <c r="G20" s="85">
        <f>[2]ДЕВУШКИ!K10</f>
        <v>0</v>
      </c>
      <c r="H20" s="85">
        <f>[2]ДЕВУШКИ!L10</f>
        <v>0</v>
      </c>
      <c r="I20" s="85">
        <f>[2]ДЕВУШКИ!M10</f>
        <v>0</v>
      </c>
      <c r="J20" s="85">
        <f>[2]ДЕВУШКИ!N10</f>
        <v>0</v>
      </c>
      <c r="K20" s="85">
        <f>[2]ДЕВУШКИ!O10</f>
        <v>0</v>
      </c>
      <c r="L20" s="85">
        <f>[2]ДЕВУШКИ!P10</f>
        <v>0</v>
      </c>
      <c r="M20" s="85">
        <f>[2]ДЕВУШКИ!Q10</f>
        <v>0</v>
      </c>
      <c r="N20" s="279">
        <f>SUM(C20:M20)</f>
        <v>0</v>
      </c>
      <c r="O20" s="280"/>
      <c r="P20" s="280"/>
      <c r="Q20" s="281"/>
    </row>
    <row r="21" spans="1:17" ht="13.5" customHeight="1">
      <c r="A21" s="270">
        <v>12</v>
      </c>
      <c r="B21" s="267" t="s">
        <v>15</v>
      </c>
      <c r="C21" s="284" t="str">
        <f>H13</f>
        <v>ЮНОШЕЙ</v>
      </c>
      <c r="D21" s="208" t="s">
        <v>10</v>
      </c>
      <c r="E21" s="187" t="s">
        <v>11</v>
      </c>
      <c r="F21" s="188">
        <f>N14</f>
        <v>0</v>
      </c>
      <c r="G21" s="189" t="s">
        <v>151</v>
      </c>
      <c r="H21" s="195" t="s">
        <v>12</v>
      </c>
      <c r="I21" s="186">
        <f>N14</f>
        <v>0</v>
      </c>
      <c r="J21" s="183" t="s">
        <v>151</v>
      </c>
      <c r="K21" s="177" t="s">
        <v>131</v>
      </c>
      <c r="L21" s="182">
        <f>N14</f>
        <v>0</v>
      </c>
      <c r="M21" s="197" t="s">
        <v>151</v>
      </c>
      <c r="N21" s="297" t="s">
        <v>33</v>
      </c>
      <c r="O21" s="298"/>
      <c r="P21" s="298"/>
      <c r="Q21" s="298"/>
    </row>
    <row r="22" spans="1:17" ht="13.5" customHeight="1">
      <c r="A22" s="271"/>
      <c r="B22" s="268"/>
      <c r="C22" s="285"/>
      <c r="D22" s="209" t="s">
        <v>13</v>
      </c>
      <c r="E22" s="190" t="s">
        <v>11</v>
      </c>
      <c r="F22" s="191">
        <f>N14</f>
        <v>0</v>
      </c>
      <c r="G22" s="189" t="s">
        <v>152</v>
      </c>
      <c r="H22" s="195" t="s">
        <v>12</v>
      </c>
      <c r="I22" s="186">
        <f>N14</f>
        <v>0</v>
      </c>
      <c r="J22" s="183" t="s">
        <v>153</v>
      </c>
      <c r="K22" s="196" t="s">
        <v>131</v>
      </c>
      <c r="L22" s="179">
        <f>N14</f>
        <v>0</v>
      </c>
      <c r="M22" s="178" t="s">
        <v>154</v>
      </c>
      <c r="N22" s="299"/>
      <c r="O22" s="300"/>
      <c r="P22" s="300"/>
      <c r="Q22" s="300"/>
    </row>
    <row r="23" spans="1:17" ht="13.5" customHeight="1" thickBot="1">
      <c r="A23" s="271"/>
      <c r="B23" s="268"/>
      <c r="C23" s="286"/>
      <c r="D23" s="210" t="s">
        <v>14</v>
      </c>
      <c r="E23" s="192" t="s">
        <v>11</v>
      </c>
      <c r="F23" s="193">
        <f>N14*2</f>
        <v>0</v>
      </c>
      <c r="G23" s="290">
        <f>SUM(F21:F26)</f>
        <v>0</v>
      </c>
      <c r="H23" s="185" t="s">
        <v>12</v>
      </c>
      <c r="I23" s="184">
        <f>N14*2</f>
        <v>0</v>
      </c>
      <c r="J23" s="292">
        <f>SUM(I21:I26)</f>
        <v>0</v>
      </c>
      <c r="K23" s="181" t="s">
        <v>131</v>
      </c>
      <c r="L23" s="180">
        <f>N14*2</f>
        <v>0</v>
      </c>
      <c r="M23" s="294">
        <f>SUM(L21:L26)</f>
        <v>0</v>
      </c>
      <c r="N23" s="299"/>
      <c r="O23" s="300"/>
      <c r="P23" s="300"/>
      <c r="Q23" s="300"/>
    </row>
    <row r="24" spans="1:17" ht="13.5" customHeight="1">
      <c r="A24" s="271"/>
      <c r="B24" s="268"/>
      <c r="C24" s="287" t="str">
        <f>H17</f>
        <v>ДЕВУШЕК</v>
      </c>
      <c r="D24" s="174" t="s">
        <v>10</v>
      </c>
      <c r="E24" s="194" t="s">
        <v>11</v>
      </c>
      <c r="F24" s="188">
        <f>N18</f>
        <v>0</v>
      </c>
      <c r="G24" s="290"/>
      <c r="H24" s="195" t="s">
        <v>12</v>
      </c>
      <c r="I24" s="186">
        <f>N18</f>
        <v>0</v>
      </c>
      <c r="J24" s="292"/>
      <c r="K24" s="196" t="s">
        <v>131</v>
      </c>
      <c r="L24" s="182">
        <f>N18</f>
        <v>0</v>
      </c>
      <c r="M24" s="294"/>
      <c r="N24" s="301">
        <f>SUM(N16,N20)</f>
        <v>0</v>
      </c>
      <c r="O24" s="301"/>
      <c r="P24" s="301"/>
      <c r="Q24" s="302"/>
    </row>
    <row r="25" spans="1:17" ht="13.5" customHeight="1">
      <c r="A25" s="271"/>
      <c r="B25" s="268"/>
      <c r="C25" s="288"/>
      <c r="D25" s="175" t="s">
        <v>13</v>
      </c>
      <c r="E25" s="190" t="s">
        <v>11</v>
      </c>
      <c r="F25" s="191">
        <f>N18</f>
        <v>0</v>
      </c>
      <c r="G25" s="290"/>
      <c r="H25" s="195" t="s">
        <v>12</v>
      </c>
      <c r="I25" s="186">
        <f>N18</f>
        <v>0</v>
      </c>
      <c r="J25" s="292"/>
      <c r="K25" s="196" t="s">
        <v>131</v>
      </c>
      <c r="L25" s="182">
        <f>N18</f>
        <v>0</v>
      </c>
      <c r="M25" s="294"/>
      <c r="N25" s="301"/>
      <c r="O25" s="301"/>
      <c r="P25" s="301"/>
      <c r="Q25" s="302"/>
    </row>
    <row r="26" spans="1:17" ht="13.5" customHeight="1" thickBot="1">
      <c r="A26" s="272"/>
      <c r="B26" s="269"/>
      <c r="C26" s="289"/>
      <c r="D26" s="176" t="s">
        <v>14</v>
      </c>
      <c r="E26" s="192" t="s">
        <v>11</v>
      </c>
      <c r="F26" s="193">
        <f>N18*2</f>
        <v>0</v>
      </c>
      <c r="G26" s="291"/>
      <c r="H26" s="185" t="s">
        <v>12</v>
      </c>
      <c r="I26" s="184">
        <f>N18*2</f>
        <v>0</v>
      </c>
      <c r="J26" s="293"/>
      <c r="K26" s="198" t="s">
        <v>131</v>
      </c>
      <c r="L26" s="199">
        <f>N18*2</f>
        <v>0</v>
      </c>
      <c r="M26" s="295"/>
      <c r="N26" s="303"/>
      <c r="O26" s="303"/>
      <c r="P26" s="303"/>
      <c r="Q26" s="304"/>
    </row>
    <row r="27" spans="1:17" ht="15" customHeight="1">
      <c r="A27" s="253">
        <v>13</v>
      </c>
      <c r="B27" s="254" t="s">
        <v>21</v>
      </c>
      <c r="C27" s="263" t="str">
        <f>E5</f>
        <v>приезд</v>
      </c>
      <c r="D27" s="256">
        <f>F5</f>
        <v>40093</v>
      </c>
      <c r="E27" s="236" t="s">
        <v>116</v>
      </c>
      <c r="F27" s="237"/>
      <c r="G27" s="237"/>
      <c r="H27" s="238"/>
      <c r="I27" s="14" t="s">
        <v>22</v>
      </c>
      <c r="J27" s="96" t="s">
        <v>25</v>
      </c>
      <c r="K27" s="20" t="s">
        <v>24</v>
      </c>
      <c r="L27" s="100" t="s">
        <v>25</v>
      </c>
      <c r="M27" s="15"/>
      <c r="N27" s="15"/>
      <c r="O27" s="15"/>
      <c r="P27" s="15"/>
      <c r="Q27" s="16"/>
    </row>
    <row r="28" spans="1:17">
      <c r="A28" s="253"/>
      <c r="B28" s="255"/>
      <c r="C28" s="264"/>
      <c r="D28" s="257"/>
      <c r="E28" s="247" t="s">
        <v>117</v>
      </c>
      <c r="F28" s="248"/>
      <c r="G28" s="248"/>
      <c r="H28" s="249"/>
      <c r="I28" s="7" t="s">
        <v>27</v>
      </c>
      <c r="J28" s="97" t="s">
        <v>26</v>
      </c>
      <c r="K28" s="117" t="s">
        <v>24</v>
      </c>
      <c r="L28" s="115"/>
      <c r="M28" s="8"/>
      <c r="N28" s="8"/>
      <c r="O28" s="8"/>
      <c r="P28" s="8"/>
      <c r="Q28" s="9"/>
    </row>
    <row r="29" spans="1:17" ht="15.75" thickBot="1">
      <c r="A29" s="253"/>
      <c r="B29" s="255"/>
      <c r="C29" s="265"/>
      <c r="D29" s="258"/>
      <c r="E29" s="250" t="s">
        <v>118</v>
      </c>
      <c r="F29" s="251"/>
      <c r="G29" s="251"/>
      <c r="H29" s="252"/>
      <c r="I29" s="11"/>
      <c r="J29" s="98"/>
      <c r="K29" s="118" t="s">
        <v>24</v>
      </c>
      <c r="L29" s="116"/>
      <c r="M29" s="12"/>
      <c r="N29" s="12"/>
      <c r="O29" s="12"/>
      <c r="P29" s="12"/>
      <c r="Q29" s="13"/>
    </row>
    <row r="30" spans="1:17">
      <c r="A30" s="253"/>
      <c r="B30" s="255"/>
      <c r="C30" s="259" t="str">
        <f>H5</f>
        <v>1 день</v>
      </c>
      <c r="D30" s="256">
        <f>I5</f>
        <v>40103</v>
      </c>
      <c r="E30" s="244" t="s">
        <v>18</v>
      </c>
      <c r="F30" s="245"/>
      <c r="G30" s="245"/>
      <c r="H30" s="246"/>
      <c r="I30" s="19" t="s">
        <v>22</v>
      </c>
      <c r="J30" s="99" t="s">
        <v>23</v>
      </c>
      <c r="K30" s="21" t="s">
        <v>24</v>
      </c>
      <c r="L30" s="101" t="s">
        <v>25</v>
      </c>
      <c r="M30" s="17"/>
      <c r="N30" s="17"/>
      <c r="O30" s="17"/>
      <c r="P30" s="17"/>
      <c r="Q30" s="18"/>
    </row>
    <row r="31" spans="1:17" s="27" customFormat="1">
      <c r="A31" s="253"/>
      <c r="B31" s="255"/>
      <c r="C31" s="262"/>
      <c r="D31" s="257"/>
      <c r="E31" s="239" t="str">
        <f>H13</f>
        <v>ЮНОШЕЙ</v>
      </c>
      <c r="F31" s="240"/>
      <c r="G31" s="123" t="e">
        <f>C15</f>
        <v>#REF!</v>
      </c>
      <c r="H31" s="123" t="e">
        <f t="shared" ref="H31:Q31" si="0">D15</f>
        <v>#REF!</v>
      </c>
      <c r="I31" s="123" t="e">
        <f t="shared" si="0"/>
        <v>#REF!</v>
      </c>
      <c r="J31" s="123" t="e">
        <f t="shared" si="0"/>
        <v>#REF!</v>
      </c>
      <c r="K31" s="123" t="e">
        <f t="shared" si="0"/>
        <v>#REF!</v>
      </c>
      <c r="L31" s="123" t="e">
        <f t="shared" si="0"/>
        <v>#REF!</v>
      </c>
      <c r="M31" s="123" t="e">
        <f t="shared" si="0"/>
        <v>#REF!</v>
      </c>
      <c r="N31" s="123" t="e">
        <f t="shared" si="0"/>
        <v>#REF!</v>
      </c>
      <c r="O31" s="123" t="e">
        <f t="shared" si="0"/>
        <v>#REF!</v>
      </c>
      <c r="P31" s="123" t="e">
        <f t="shared" si="0"/>
        <v>#REF!</v>
      </c>
      <c r="Q31" s="124" t="e">
        <f t="shared" si="0"/>
        <v>#REF!</v>
      </c>
    </row>
    <row r="32" spans="1:17" s="27" customFormat="1">
      <c r="A32" s="253"/>
      <c r="B32" s="255"/>
      <c r="C32" s="262"/>
      <c r="D32" s="257"/>
      <c r="E32" s="239" t="str">
        <f>H17</f>
        <v>ДЕВУШЕК</v>
      </c>
      <c r="F32" s="240"/>
      <c r="G32" s="123" t="e">
        <f>C19</f>
        <v>#REF!</v>
      </c>
      <c r="H32" s="123" t="e">
        <f t="shared" ref="H32:Q32" si="1">D19</f>
        <v>#REF!</v>
      </c>
      <c r="I32" s="123" t="e">
        <f t="shared" si="1"/>
        <v>#REF!</v>
      </c>
      <c r="J32" s="123" t="e">
        <f t="shared" si="1"/>
        <v>#REF!</v>
      </c>
      <c r="K32" s="123" t="e">
        <f t="shared" si="1"/>
        <v>#REF!</v>
      </c>
      <c r="L32" s="123" t="e">
        <f t="shared" si="1"/>
        <v>#REF!</v>
      </c>
      <c r="M32" s="123" t="e">
        <f t="shared" si="1"/>
        <v>#REF!</v>
      </c>
      <c r="N32" s="123" t="e">
        <f t="shared" si="1"/>
        <v>#REF!</v>
      </c>
      <c r="O32" s="123" t="e">
        <f t="shared" si="1"/>
        <v>#REF!</v>
      </c>
      <c r="P32" s="123" t="e">
        <f t="shared" si="1"/>
        <v>#REF!</v>
      </c>
      <c r="Q32" s="124" t="e">
        <f t="shared" si="1"/>
        <v>#REF!</v>
      </c>
    </row>
    <row r="33" spans="1:17">
      <c r="A33" s="253"/>
      <c r="B33" s="255"/>
      <c r="C33" s="260"/>
      <c r="D33" s="257"/>
      <c r="E33" s="241" t="s">
        <v>19</v>
      </c>
      <c r="F33" s="242"/>
      <c r="G33" s="242"/>
      <c r="H33" s="243"/>
      <c r="I33" s="10"/>
      <c r="J33" s="97" t="s">
        <v>26</v>
      </c>
      <c r="K33" s="8"/>
      <c r="L33" s="8"/>
      <c r="M33" s="8"/>
      <c r="N33" s="8"/>
      <c r="O33" s="8"/>
      <c r="P33" s="8"/>
      <c r="Q33" s="9"/>
    </row>
    <row r="34" spans="1:17" ht="15.75" thickBot="1">
      <c r="A34" s="253"/>
      <c r="B34" s="255"/>
      <c r="C34" s="261"/>
      <c r="D34" s="258"/>
      <c r="E34" s="233" t="s">
        <v>20</v>
      </c>
      <c r="F34" s="234"/>
      <c r="G34" s="234"/>
      <c r="H34" s="235"/>
      <c r="I34" s="11"/>
      <c r="J34" s="98"/>
      <c r="K34" s="12"/>
      <c r="L34" s="12"/>
      <c r="M34" s="12"/>
      <c r="N34" s="12"/>
      <c r="O34" s="12"/>
      <c r="P34" s="12"/>
      <c r="Q34" s="13"/>
    </row>
    <row r="35" spans="1:17">
      <c r="A35" s="253"/>
      <c r="B35" s="255"/>
      <c r="C35" s="259" t="str">
        <f>J5</f>
        <v>2день</v>
      </c>
      <c r="D35" s="256">
        <f>K5</f>
        <v>40104</v>
      </c>
      <c r="E35" s="244" t="s">
        <v>18</v>
      </c>
      <c r="F35" s="245"/>
      <c r="G35" s="245"/>
      <c r="H35" s="246"/>
      <c r="I35" s="19" t="s">
        <v>22</v>
      </c>
      <c r="J35" s="99" t="s">
        <v>119</v>
      </c>
      <c r="K35" s="21" t="s">
        <v>24</v>
      </c>
      <c r="L35" s="101" t="s">
        <v>120</v>
      </c>
      <c r="M35" s="17"/>
      <c r="N35" s="17"/>
      <c r="O35" s="17"/>
      <c r="P35" s="17"/>
      <c r="Q35" s="18"/>
    </row>
    <row r="36" spans="1:17">
      <c r="A36" s="253"/>
      <c r="B36" s="255"/>
      <c r="C36" s="262"/>
      <c r="D36" s="257"/>
      <c r="E36" s="239" t="str">
        <f>E31</f>
        <v>ЮНОШЕЙ</v>
      </c>
      <c r="F36" s="240"/>
      <c r="G36" s="123" t="e">
        <f>C15</f>
        <v>#REF!</v>
      </c>
      <c r="H36" s="123" t="e">
        <f t="shared" ref="H36:Q36" si="2">D15</f>
        <v>#REF!</v>
      </c>
      <c r="I36" s="123" t="e">
        <f t="shared" si="2"/>
        <v>#REF!</v>
      </c>
      <c r="J36" s="123" t="e">
        <f t="shared" si="2"/>
        <v>#REF!</v>
      </c>
      <c r="K36" s="123" t="e">
        <f t="shared" si="2"/>
        <v>#REF!</v>
      </c>
      <c r="L36" s="123" t="e">
        <f t="shared" si="2"/>
        <v>#REF!</v>
      </c>
      <c r="M36" s="123" t="e">
        <f t="shared" si="2"/>
        <v>#REF!</v>
      </c>
      <c r="N36" s="123" t="e">
        <f t="shared" si="2"/>
        <v>#REF!</v>
      </c>
      <c r="O36" s="123" t="e">
        <f t="shared" si="2"/>
        <v>#REF!</v>
      </c>
      <c r="P36" s="123" t="e">
        <f t="shared" si="2"/>
        <v>#REF!</v>
      </c>
      <c r="Q36" s="123" t="e">
        <f t="shared" si="2"/>
        <v>#REF!</v>
      </c>
    </row>
    <row r="37" spans="1:17">
      <c r="A37" s="253"/>
      <c r="B37" s="255"/>
      <c r="C37" s="262"/>
      <c r="D37" s="257"/>
      <c r="E37" s="239" t="str">
        <f>E32</f>
        <v>ДЕВУШЕК</v>
      </c>
      <c r="F37" s="240"/>
      <c r="G37" s="123" t="e">
        <f>C19</f>
        <v>#REF!</v>
      </c>
      <c r="H37" s="123" t="e">
        <f t="shared" ref="H37:Q37" si="3">D19</f>
        <v>#REF!</v>
      </c>
      <c r="I37" s="123" t="e">
        <f t="shared" si="3"/>
        <v>#REF!</v>
      </c>
      <c r="J37" s="123" t="e">
        <f t="shared" si="3"/>
        <v>#REF!</v>
      </c>
      <c r="K37" s="123" t="e">
        <f t="shared" si="3"/>
        <v>#REF!</v>
      </c>
      <c r="L37" s="123" t="e">
        <f t="shared" si="3"/>
        <v>#REF!</v>
      </c>
      <c r="M37" s="123" t="e">
        <f t="shared" si="3"/>
        <v>#REF!</v>
      </c>
      <c r="N37" s="123" t="e">
        <f t="shared" si="3"/>
        <v>#REF!</v>
      </c>
      <c r="O37" s="123" t="e">
        <f t="shared" si="3"/>
        <v>#REF!</v>
      </c>
      <c r="P37" s="123" t="e">
        <f t="shared" si="3"/>
        <v>#REF!</v>
      </c>
      <c r="Q37" s="123" t="e">
        <f t="shared" si="3"/>
        <v>#REF!</v>
      </c>
    </row>
    <row r="38" spans="1:17" ht="15" customHeight="1">
      <c r="A38" s="253"/>
      <c r="B38" s="255"/>
      <c r="C38" s="260"/>
      <c r="D38" s="257"/>
      <c r="E38" s="241" t="s">
        <v>19</v>
      </c>
      <c r="F38" s="242"/>
      <c r="G38" s="242"/>
      <c r="H38" s="243"/>
      <c r="I38" s="10"/>
      <c r="J38" s="97" t="s">
        <v>121</v>
      </c>
      <c r="K38" s="8"/>
      <c r="L38" s="8"/>
      <c r="M38" s="8"/>
      <c r="N38" s="8"/>
      <c r="O38" s="8"/>
      <c r="P38" s="8"/>
      <c r="Q38" s="9"/>
    </row>
    <row r="39" spans="1:17" ht="15.75" thickBot="1">
      <c r="A39" s="253"/>
      <c r="B39" s="255"/>
      <c r="C39" s="261"/>
      <c r="D39" s="258"/>
      <c r="E39" s="233" t="s">
        <v>20</v>
      </c>
      <c r="F39" s="234"/>
      <c r="G39" s="234"/>
      <c r="H39" s="235"/>
      <c r="I39" s="11"/>
      <c r="J39" s="98"/>
      <c r="K39" s="12"/>
      <c r="L39" s="12"/>
      <c r="M39" s="12"/>
      <c r="N39" s="12"/>
      <c r="O39" s="12"/>
      <c r="P39" s="12"/>
      <c r="Q39" s="13"/>
    </row>
    <row r="40" spans="1:17">
      <c r="A40" s="253"/>
      <c r="B40" s="255"/>
      <c r="C40" s="259" t="str">
        <f>L5</f>
        <v>3 день</v>
      </c>
      <c r="D40" s="256">
        <f>M5</f>
        <v>0</v>
      </c>
      <c r="E40" s="244" t="s">
        <v>18</v>
      </c>
      <c r="F40" s="245"/>
      <c r="G40" s="245"/>
      <c r="H40" s="246"/>
      <c r="I40" s="19" t="s">
        <v>22</v>
      </c>
      <c r="J40" s="99" t="s">
        <v>122</v>
      </c>
      <c r="K40" s="21" t="s">
        <v>24</v>
      </c>
      <c r="L40" s="101" t="s">
        <v>123</v>
      </c>
      <c r="M40" s="17"/>
      <c r="N40" s="17"/>
      <c r="O40" s="17"/>
      <c r="P40" s="17"/>
      <c r="Q40" s="18"/>
    </row>
    <row r="41" spans="1:17">
      <c r="A41" s="253"/>
      <c r="B41" s="255"/>
      <c r="C41" s="262"/>
      <c r="D41" s="257"/>
      <c r="E41" s="239" t="str">
        <f>E31</f>
        <v>ЮНОШЕЙ</v>
      </c>
      <c r="F41" s="240"/>
      <c r="G41" s="123" t="e">
        <f>C15</f>
        <v>#REF!</v>
      </c>
      <c r="H41" s="123" t="e">
        <f t="shared" ref="H41:Q41" si="4">D15</f>
        <v>#REF!</v>
      </c>
      <c r="I41" s="123" t="e">
        <f t="shared" si="4"/>
        <v>#REF!</v>
      </c>
      <c r="J41" s="123" t="e">
        <f t="shared" si="4"/>
        <v>#REF!</v>
      </c>
      <c r="K41" s="123" t="e">
        <f t="shared" si="4"/>
        <v>#REF!</v>
      </c>
      <c r="L41" s="123" t="e">
        <f t="shared" si="4"/>
        <v>#REF!</v>
      </c>
      <c r="M41" s="123" t="e">
        <f t="shared" si="4"/>
        <v>#REF!</v>
      </c>
      <c r="N41" s="123" t="e">
        <f t="shared" si="4"/>
        <v>#REF!</v>
      </c>
      <c r="O41" s="123" t="e">
        <f t="shared" si="4"/>
        <v>#REF!</v>
      </c>
      <c r="P41" s="123" t="e">
        <f t="shared" si="4"/>
        <v>#REF!</v>
      </c>
      <c r="Q41" s="123" t="e">
        <f t="shared" si="4"/>
        <v>#REF!</v>
      </c>
    </row>
    <row r="42" spans="1:17">
      <c r="A42" s="253"/>
      <c r="B42" s="255"/>
      <c r="C42" s="262"/>
      <c r="D42" s="257"/>
      <c r="E42" s="239" t="str">
        <f>E32</f>
        <v>ДЕВУШЕК</v>
      </c>
      <c r="F42" s="240"/>
      <c r="G42" s="123" t="e">
        <f>C19</f>
        <v>#REF!</v>
      </c>
      <c r="H42" s="123" t="e">
        <f t="shared" ref="H42:Q42" si="5">D19</f>
        <v>#REF!</v>
      </c>
      <c r="I42" s="123" t="e">
        <f t="shared" si="5"/>
        <v>#REF!</v>
      </c>
      <c r="J42" s="123" t="e">
        <f t="shared" si="5"/>
        <v>#REF!</v>
      </c>
      <c r="K42" s="123" t="e">
        <f t="shared" si="5"/>
        <v>#REF!</v>
      </c>
      <c r="L42" s="123" t="e">
        <f t="shared" si="5"/>
        <v>#REF!</v>
      </c>
      <c r="M42" s="123" t="e">
        <f t="shared" si="5"/>
        <v>#REF!</v>
      </c>
      <c r="N42" s="123" t="e">
        <f t="shared" si="5"/>
        <v>#REF!</v>
      </c>
      <c r="O42" s="123" t="e">
        <f t="shared" si="5"/>
        <v>#REF!</v>
      </c>
      <c r="P42" s="123" t="e">
        <f t="shared" si="5"/>
        <v>#REF!</v>
      </c>
      <c r="Q42" s="123" t="e">
        <f t="shared" si="5"/>
        <v>#REF!</v>
      </c>
    </row>
    <row r="43" spans="1:17">
      <c r="A43" s="253"/>
      <c r="B43" s="255"/>
      <c r="C43" s="260"/>
      <c r="D43" s="257"/>
      <c r="E43" s="241" t="s">
        <v>19</v>
      </c>
      <c r="F43" s="242"/>
      <c r="G43" s="242"/>
      <c r="H43" s="243"/>
      <c r="I43" s="10"/>
      <c r="J43" s="97" t="s">
        <v>124</v>
      </c>
      <c r="K43" s="8"/>
      <c r="L43" s="8"/>
      <c r="M43" s="8"/>
      <c r="N43" s="8"/>
      <c r="O43" s="8"/>
      <c r="P43" s="8"/>
      <c r="Q43" s="9"/>
    </row>
    <row r="44" spans="1:17" ht="15.75" thickBot="1">
      <c r="A44" s="253"/>
      <c r="B44" s="255"/>
      <c r="C44" s="261"/>
      <c r="D44" s="258"/>
      <c r="E44" s="233" t="s">
        <v>20</v>
      </c>
      <c r="F44" s="234"/>
      <c r="G44" s="234"/>
      <c r="H44" s="235"/>
      <c r="I44" s="11"/>
      <c r="J44" s="98"/>
      <c r="K44" s="12"/>
      <c r="L44" s="12"/>
      <c r="M44" s="12"/>
      <c r="N44" s="12"/>
      <c r="O44" s="12"/>
      <c r="P44" s="12"/>
      <c r="Q44" s="13"/>
    </row>
    <row r="45" spans="1:17">
      <c r="A45" s="253"/>
      <c r="B45" s="255"/>
      <c r="C45" s="259" t="str">
        <f>N5</f>
        <v>4 день</v>
      </c>
      <c r="D45" s="256">
        <f>O5</f>
        <v>0</v>
      </c>
      <c r="E45" s="244" t="s">
        <v>18</v>
      </c>
      <c r="F45" s="245"/>
      <c r="G45" s="245"/>
      <c r="H45" s="246"/>
      <c r="I45" s="19" t="s">
        <v>22</v>
      </c>
      <c r="J45" s="99" t="s">
        <v>125</v>
      </c>
      <c r="K45" s="21" t="s">
        <v>24</v>
      </c>
      <c r="L45" s="101" t="s">
        <v>126</v>
      </c>
      <c r="M45" s="17"/>
      <c r="N45" s="17"/>
      <c r="O45" s="17"/>
      <c r="P45" s="17"/>
      <c r="Q45" s="18"/>
    </row>
    <row r="46" spans="1:17">
      <c r="A46" s="253"/>
      <c r="B46" s="255"/>
      <c r="C46" s="262"/>
      <c r="D46" s="257"/>
      <c r="E46" s="239" t="str">
        <f>E31</f>
        <v>ЮНОШЕЙ</v>
      </c>
      <c r="F46" s="240"/>
      <c r="G46" s="123" t="e">
        <f>C15</f>
        <v>#REF!</v>
      </c>
      <c r="H46" s="123" t="e">
        <f t="shared" ref="H46:Q46" si="6">D15</f>
        <v>#REF!</v>
      </c>
      <c r="I46" s="123" t="e">
        <f t="shared" si="6"/>
        <v>#REF!</v>
      </c>
      <c r="J46" s="123" t="e">
        <f t="shared" si="6"/>
        <v>#REF!</v>
      </c>
      <c r="K46" s="123" t="e">
        <f t="shared" si="6"/>
        <v>#REF!</v>
      </c>
      <c r="L46" s="123" t="e">
        <f t="shared" si="6"/>
        <v>#REF!</v>
      </c>
      <c r="M46" s="123" t="e">
        <f t="shared" si="6"/>
        <v>#REF!</v>
      </c>
      <c r="N46" s="123" t="e">
        <f t="shared" si="6"/>
        <v>#REF!</v>
      </c>
      <c r="O46" s="123" t="e">
        <f t="shared" si="6"/>
        <v>#REF!</v>
      </c>
      <c r="P46" s="123" t="e">
        <f t="shared" si="6"/>
        <v>#REF!</v>
      </c>
      <c r="Q46" s="123" t="e">
        <f t="shared" si="6"/>
        <v>#REF!</v>
      </c>
    </row>
    <row r="47" spans="1:17">
      <c r="A47" s="253"/>
      <c r="B47" s="255"/>
      <c r="C47" s="262"/>
      <c r="D47" s="257"/>
      <c r="E47" s="239" t="str">
        <f>E32</f>
        <v>ДЕВУШЕК</v>
      </c>
      <c r="F47" s="240"/>
      <c r="G47" s="123" t="e">
        <f>C19</f>
        <v>#REF!</v>
      </c>
      <c r="H47" s="123" t="e">
        <f t="shared" ref="H47:Q47" si="7">D19</f>
        <v>#REF!</v>
      </c>
      <c r="I47" s="123" t="e">
        <f t="shared" si="7"/>
        <v>#REF!</v>
      </c>
      <c r="J47" s="123" t="e">
        <f t="shared" si="7"/>
        <v>#REF!</v>
      </c>
      <c r="K47" s="123" t="e">
        <f t="shared" si="7"/>
        <v>#REF!</v>
      </c>
      <c r="L47" s="123" t="e">
        <f t="shared" si="7"/>
        <v>#REF!</v>
      </c>
      <c r="M47" s="123" t="e">
        <f t="shared" si="7"/>
        <v>#REF!</v>
      </c>
      <c r="N47" s="123" t="e">
        <f t="shared" si="7"/>
        <v>#REF!</v>
      </c>
      <c r="O47" s="123" t="e">
        <f t="shared" si="7"/>
        <v>#REF!</v>
      </c>
      <c r="P47" s="123" t="e">
        <f t="shared" si="7"/>
        <v>#REF!</v>
      </c>
      <c r="Q47" s="123" t="e">
        <f t="shared" si="7"/>
        <v>#REF!</v>
      </c>
    </row>
    <row r="48" spans="1:17">
      <c r="A48" s="253"/>
      <c r="B48" s="255"/>
      <c r="C48" s="260"/>
      <c r="D48" s="257"/>
      <c r="E48" s="241" t="s">
        <v>19</v>
      </c>
      <c r="F48" s="242"/>
      <c r="G48" s="242"/>
      <c r="H48" s="243"/>
      <c r="I48" s="10"/>
      <c r="J48" s="97" t="s">
        <v>127</v>
      </c>
      <c r="K48" s="8"/>
      <c r="L48" s="8"/>
      <c r="M48" s="8"/>
      <c r="N48" s="8"/>
      <c r="O48" s="8"/>
      <c r="P48" s="8"/>
      <c r="Q48" s="9"/>
    </row>
    <row r="49" spans="1:17" ht="15.75" thickBot="1">
      <c r="A49" s="253"/>
      <c r="B49" s="255"/>
      <c r="C49" s="261"/>
      <c r="D49" s="258"/>
      <c r="E49" s="233" t="s">
        <v>20</v>
      </c>
      <c r="F49" s="234"/>
      <c r="G49" s="234"/>
      <c r="H49" s="235"/>
      <c r="I49" s="11"/>
      <c r="J49" s="98"/>
      <c r="K49" s="12"/>
      <c r="L49" s="12"/>
      <c r="M49" s="12"/>
      <c r="N49" s="12"/>
      <c r="O49" s="12"/>
      <c r="P49" s="12"/>
      <c r="Q49" s="13"/>
    </row>
    <row r="50" spans="1:17">
      <c r="A50" s="253"/>
      <c r="B50" s="255"/>
      <c r="C50" s="259" t="str">
        <f>P5</f>
        <v>отъезд</v>
      </c>
      <c r="D50" s="256">
        <f>Q5</f>
        <v>40104</v>
      </c>
      <c r="E50" s="236"/>
      <c r="F50" s="237"/>
      <c r="G50" s="237"/>
      <c r="H50" s="238"/>
      <c r="I50" s="19" t="s">
        <v>22</v>
      </c>
      <c r="J50" s="99" t="s">
        <v>128</v>
      </c>
      <c r="K50" s="21" t="s">
        <v>24</v>
      </c>
      <c r="L50" s="101" t="s">
        <v>129</v>
      </c>
      <c r="M50" s="17"/>
      <c r="N50" s="17"/>
      <c r="O50" s="17"/>
      <c r="P50" s="17"/>
      <c r="Q50" s="18"/>
    </row>
    <row r="51" spans="1:17">
      <c r="A51" s="253"/>
      <c r="B51" s="255"/>
      <c r="C51" s="260"/>
      <c r="D51" s="257"/>
      <c r="E51" s="241"/>
      <c r="F51" s="242"/>
      <c r="G51" s="242"/>
      <c r="H51" s="243"/>
      <c r="I51" s="10"/>
      <c r="J51" s="97" t="s">
        <v>130</v>
      </c>
      <c r="K51" s="8"/>
      <c r="L51" s="8"/>
      <c r="M51" s="8"/>
      <c r="N51" s="8"/>
      <c r="O51" s="8"/>
      <c r="P51" s="8"/>
      <c r="Q51" s="9"/>
    </row>
    <row r="52" spans="1:17" ht="15.75" thickBot="1">
      <c r="A52" s="253"/>
      <c r="B52" s="255"/>
      <c r="C52" s="261"/>
      <c r="D52" s="258"/>
      <c r="E52" s="233"/>
      <c r="F52" s="234"/>
      <c r="G52" s="234"/>
      <c r="H52" s="235"/>
      <c r="I52" s="11"/>
      <c r="J52" s="98"/>
      <c r="K52" s="12"/>
      <c r="L52" s="12"/>
      <c r="M52" s="12"/>
      <c r="N52" s="12"/>
      <c r="O52" s="12"/>
      <c r="P52" s="12"/>
      <c r="Q52" s="13"/>
    </row>
    <row r="53" spans="1:17">
      <c r="E53" s="120"/>
      <c r="F53" s="120"/>
      <c r="G53" s="120"/>
      <c r="H53" s="120"/>
      <c r="I53" s="122"/>
      <c r="J53" s="121"/>
      <c r="K53" s="122"/>
      <c r="L53" s="122"/>
      <c r="M53" s="122"/>
      <c r="N53" s="122"/>
      <c r="O53" s="122"/>
      <c r="P53" s="30"/>
    </row>
    <row r="54" spans="1:17">
      <c r="E54" s="120"/>
      <c r="F54" s="120"/>
      <c r="G54" s="120"/>
      <c r="H54" s="120"/>
      <c r="I54" s="122"/>
      <c r="J54" s="121"/>
      <c r="K54" s="122"/>
      <c r="L54" s="122"/>
      <c r="M54" s="122"/>
      <c r="N54" s="122"/>
      <c r="O54" s="122"/>
    </row>
    <row r="55" spans="1:17">
      <c r="L55" s="121"/>
      <c r="M55" s="122"/>
      <c r="N55" s="122"/>
      <c r="O55" s="122"/>
    </row>
    <row r="56" spans="1:17">
      <c r="L56" s="122"/>
      <c r="M56" s="122"/>
      <c r="N56" s="122"/>
      <c r="O56" s="122"/>
    </row>
    <row r="57" spans="1:17">
      <c r="L57" s="122"/>
      <c r="M57" s="122"/>
      <c r="N57" s="122"/>
      <c r="O57" s="122"/>
    </row>
    <row r="58" spans="1:17">
      <c r="L58" s="121"/>
      <c r="M58" s="122"/>
      <c r="N58" s="122"/>
      <c r="O58" s="122"/>
    </row>
    <row r="59" spans="1:17">
      <c r="L59" s="122"/>
      <c r="M59" s="122"/>
      <c r="N59" s="122"/>
      <c r="O59" s="122"/>
    </row>
    <row r="60" spans="1:17">
      <c r="L60" s="122"/>
      <c r="M60" s="122"/>
      <c r="N60" s="122"/>
      <c r="O60" s="122"/>
    </row>
    <row r="61" spans="1:17">
      <c r="E61" s="120"/>
      <c r="F61" s="120"/>
      <c r="G61" s="120"/>
      <c r="H61" s="120"/>
      <c r="I61" s="122"/>
      <c r="J61" s="121"/>
      <c r="K61" s="122"/>
      <c r="L61" s="121"/>
      <c r="M61" s="122"/>
      <c r="N61" s="122"/>
      <c r="O61" s="122"/>
    </row>
    <row r="62" spans="1:17">
      <c r="E62" s="120"/>
      <c r="F62" s="120"/>
      <c r="G62" s="120"/>
      <c r="H62" s="120"/>
      <c r="I62" s="122"/>
      <c r="J62" s="121"/>
      <c r="K62" s="122"/>
      <c r="L62" s="122"/>
      <c r="M62" s="122"/>
      <c r="N62" s="122"/>
      <c r="O62" s="122"/>
    </row>
    <row r="63" spans="1:17">
      <c r="E63" s="120"/>
      <c r="F63" s="120"/>
      <c r="G63" s="120"/>
      <c r="H63" s="120"/>
      <c r="I63" s="122"/>
      <c r="J63" s="121"/>
      <c r="K63" s="122"/>
      <c r="L63" s="122"/>
      <c r="M63" s="122"/>
      <c r="N63" s="122"/>
      <c r="O63" s="122"/>
    </row>
    <row r="64" spans="1:17">
      <c r="E64" s="27"/>
      <c r="F64" s="27"/>
      <c r="G64" s="27"/>
      <c r="H64" s="27"/>
    </row>
    <row r="65" spans="5:8">
      <c r="E65" s="27"/>
      <c r="F65" s="27"/>
      <c r="G65" s="27"/>
      <c r="H65" s="27"/>
    </row>
    <row r="66" spans="5:8">
      <c r="E66" s="27"/>
      <c r="F66" s="27"/>
      <c r="G66" s="27"/>
      <c r="H66" s="27"/>
    </row>
  </sheetData>
  <mergeCells count="62">
    <mergeCell ref="N21:Q23"/>
    <mergeCell ref="N24:Q26"/>
    <mergeCell ref="O15:Q15"/>
    <mergeCell ref="O14:Q14"/>
    <mergeCell ref="O19:Q19"/>
    <mergeCell ref="O18:Q18"/>
    <mergeCell ref="A1:Q1"/>
    <mergeCell ref="B21:B26"/>
    <mergeCell ref="A21:A26"/>
    <mergeCell ref="B13:B20"/>
    <mergeCell ref="A13:A20"/>
    <mergeCell ref="N20:Q20"/>
    <mergeCell ref="N13:P13"/>
    <mergeCell ref="N17:P17"/>
    <mergeCell ref="N16:Q16"/>
    <mergeCell ref="C21:C23"/>
    <mergeCell ref="C24:C26"/>
    <mergeCell ref="G23:G26"/>
    <mergeCell ref="J23:J26"/>
    <mergeCell ref="M23:M26"/>
    <mergeCell ref="E6:F6"/>
    <mergeCell ref="E7:F7"/>
    <mergeCell ref="C45:C49"/>
    <mergeCell ref="C30:C34"/>
    <mergeCell ref="C27:C29"/>
    <mergeCell ref="D35:D39"/>
    <mergeCell ref="C40:C44"/>
    <mergeCell ref="D40:D44"/>
    <mergeCell ref="A27:A52"/>
    <mergeCell ref="B27:B52"/>
    <mergeCell ref="E51:H51"/>
    <mergeCell ref="E31:F31"/>
    <mergeCell ref="D30:D34"/>
    <mergeCell ref="E48:H48"/>
    <mergeCell ref="C50:C52"/>
    <mergeCell ref="D50:D52"/>
    <mergeCell ref="D27:D29"/>
    <mergeCell ref="D45:D49"/>
    <mergeCell ref="E46:F46"/>
    <mergeCell ref="E47:F47"/>
    <mergeCell ref="E38:H38"/>
    <mergeCell ref="E39:H39"/>
    <mergeCell ref="E45:H45"/>
    <mergeCell ref="C35:C39"/>
    <mergeCell ref="E27:H27"/>
    <mergeCell ref="E28:H28"/>
    <mergeCell ref="E29:H29"/>
    <mergeCell ref="E30:H30"/>
    <mergeCell ref="E33:H33"/>
    <mergeCell ref="E52:H52"/>
    <mergeCell ref="E49:H49"/>
    <mergeCell ref="E50:H50"/>
    <mergeCell ref="E32:F32"/>
    <mergeCell ref="E36:F36"/>
    <mergeCell ref="E43:H43"/>
    <mergeCell ref="E35:H35"/>
    <mergeCell ref="E44:H44"/>
    <mergeCell ref="E42:F42"/>
    <mergeCell ref="E34:H34"/>
    <mergeCell ref="E37:F37"/>
    <mergeCell ref="E41:F41"/>
    <mergeCell ref="E40:H40"/>
  </mergeCells>
  <pageMargins left="0.70866141732283472" right="0.70866141732283472" top="0.74803149606299213" bottom="0.74803149606299213" header="0.31496062992125984" footer="0.31496062992125984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tabColor rgb="FF002060"/>
  </sheetPr>
  <dimension ref="A10:N21"/>
  <sheetViews>
    <sheetView showZeros="0" zoomScale="60" zoomScaleNormal="60" workbookViewId="0">
      <selection activeCell="N8" sqref="N8"/>
    </sheetView>
  </sheetViews>
  <sheetFormatPr defaultRowHeight="15"/>
  <cols>
    <col min="1" max="1" width="7.28515625" style="27" customWidth="1"/>
    <col min="2" max="2" width="7.42578125" style="27" customWidth="1"/>
    <col min="3" max="3" width="16.42578125" customWidth="1"/>
    <col min="4" max="6" width="8" customWidth="1"/>
    <col min="7" max="11" width="6.7109375" customWidth="1"/>
    <col min="12" max="12" width="9.85546875" customWidth="1"/>
  </cols>
  <sheetData>
    <row r="10" spans="3:14" ht="184.5" customHeight="1">
      <c r="C10" s="311" t="str">
        <f>'ДАННЫЕ О СОРЕВНОВАНИИ'!C3</f>
        <v>VII Спартакиада учащихся России по дзюдо - 3 этап.</v>
      </c>
      <c r="D10" s="311"/>
      <c r="E10" s="311"/>
      <c r="F10" s="311"/>
      <c r="G10" s="311"/>
      <c r="H10" s="311"/>
      <c r="I10" s="311"/>
      <c r="J10" s="311"/>
      <c r="K10" s="311"/>
      <c r="L10" s="311"/>
    </row>
    <row r="11" spans="3:14" s="27" customFormat="1" ht="40.5" customHeight="1">
      <c r="C11" s="314" t="str">
        <f>'ДАННЫЕ О СОРЕВНОВАНИИ'!F3</f>
        <v>по ДЗЮДО</v>
      </c>
      <c r="D11" s="314"/>
      <c r="E11" s="314"/>
      <c r="F11" s="314"/>
      <c r="G11" s="314"/>
      <c r="H11" s="314"/>
      <c r="I11" s="314"/>
      <c r="J11" s="314"/>
      <c r="K11" s="314"/>
      <c r="L11" s="314"/>
    </row>
    <row r="12" spans="3:14" ht="46.5">
      <c r="C12" s="221" t="s">
        <v>28</v>
      </c>
      <c r="D12" s="316" t="str">
        <f>'ДАННЫЕ О СОРЕВНОВАНИИ'!H13</f>
        <v>ЮНОШЕЙ</v>
      </c>
      <c r="E12" s="316"/>
      <c r="F12" s="316"/>
      <c r="G12" s="315"/>
      <c r="H12" s="315"/>
      <c r="I12" s="220"/>
      <c r="J12" s="315"/>
      <c r="K12" s="315"/>
      <c r="L12" s="2"/>
      <c r="M12" s="2"/>
      <c r="N12" s="2"/>
    </row>
    <row r="13" spans="3:14" ht="38.25" customHeight="1">
      <c r="D13" s="82"/>
      <c r="E13" s="83"/>
      <c r="F13" s="83"/>
      <c r="G13" s="211" t="s">
        <v>16</v>
      </c>
      <c r="H13" s="219"/>
      <c r="I13" s="83"/>
      <c r="J13" s="82"/>
      <c r="K13" s="83"/>
    </row>
    <row r="14" spans="3:14" ht="46.5" customHeight="1">
      <c r="G14" s="219"/>
      <c r="H14" s="315" t="str">
        <f>'ДАННЫЕ О СОРЕВНОВАНИИ'!H17</f>
        <v>ДЕВУШЕК</v>
      </c>
      <c r="I14" s="315"/>
      <c r="J14" s="315"/>
      <c r="K14" s="315"/>
      <c r="L14" s="2"/>
    </row>
    <row r="15" spans="3:14" ht="46.5">
      <c r="D15" s="82"/>
      <c r="E15" s="83"/>
      <c r="F15" s="312"/>
      <c r="G15" s="312"/>
      <c r="H15" s="312"/>
      <c r="I15" s="312"/>
      <c r="J15" s="312"/>
      <c r="K15" s="83"/>
    </row>
    <row r="16" spans="3:14" ht="46.5">
      <c r="D16" s="82"/>
      <c r="E16" s="83"/>
      <c r="F16" s="312"/>
      <c r="G16" s="312"/>
      <c r="H16" s="312"/>
      <c r="I16" s="312"/>
      <c r="J16" s="312"/>
      <c r="K16" s="83"/>
    </row>
    <row r="17" spans="4:11" ht="46.5">
      <c r="D17" s="82"/>
      <c r="E17" s="83"/>
      <c r="F17" s="312"/>
      <c r="G17" s="312"/>
      <c r="H17" s="312"/>
      <c r="I17" s="312"/>
      <c r="J17" s="312"/>
      <c r="K17" s="83"/>
    </row>
    <row r="18" spans="4:11" ht="44.25" customHeight="1">
      <c r="D18" s="82"/>
      <c r="E18" s="82"/>
      <c r="F18" s="312"/>
      <c r="G18" s="312"/>
      <c r="H18" s="312"/>
      <c r="I18" s="312"/>
      <c r="J18" s="312"/>
      <c r="K18" s="83"/>
    </row>
    <row r="19" spans="4:11" ht="50.25" customHeight="1">
      <c r="D19" s="82"/>
      <c r="E19" s="313" t="str">
        <f>'ДАННЫЕ О СОРЕВНОВАНИИ'!C4</f>
        <v>г.Армавир</v>
      </c>
      <c r="F19" s="313"/>
      <c r="G19" s="313"/>
      <c r="H19" s="313"/>
      <c r="I19" s="313"/>
      <c r="J19" s="313"/>
      <c r="K19" s="83"/>
    </row>
    <row r="20" spans="4:11" ht="46.5">
      <c r="D20" s="310" t="str">
        <f>'ДАННЫЕ О СОРЕВНОВАНИИ'!C5</f>
        <v>05-08.08.2015</v>
      </c>
      <c r="E20" s="310"/>
      <c r="F20" s="310"/>
      <c r="G20" s="310"/>
      <c r="H20" s="310"/>
      <c r="I20" s="310"/>
      <c r="J20" s="310"/>
      <c r="K20" s="310"/>
    </row>
    <row r="21" spans="4:11" ht="46.5">
      <c r="E21" s="3"/>
      <c r="F21" s="3"/>
      <c r="G21" s="3"/>
      <c r="H21" s="3"/>
      <c r="I21" s="3"/>
      <c r="J21" s="3"/>
      <c r="K21" s="3"/>
    </row>
  </sheetData>
  <mergeCells count="9">
    <mergeCell ref="D20:K20"/>
    <mergeCell ref="C10:L10"/>
    <mergeCell ref="F15:J18"/>
    <mergeCell ref="E19:J19"/>
    <mergeCell ref="C11:L11"/>
    <mergeCell ref="G12:H12"/>
    <mergeCell ref="J12:K12"/>
    <mergeCell ref="D12:F12"/>
    <mergeCell ref="H14:K14"/>
  </mergeCells>
  <pageMargins left="0.23622047244094488" right="0.23622047244094488" top="0.3543307086614173" bottom="0.354330708661417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tabColor rgb="FF00B050"/>
  </sheetPr>
  <dimension ref="A1:M34"/>
  <sheetViews>
    <sheetView showZeros="0" workbookViewId="0">
      <selection activeCell="A7" sqref="A7:C8"/>
    </sheetView>
  </sheetViews>
  <sheetFormatPr defaultRowHeight="15"/>
  <cols>
    <col min="1" max="1" width="12.28515625" style="33" customWidth="1"/>
    <col min="2" max="2" width="6.85546875" style="33" customWidth="1"/>
    <col min="3" max="3" width="14.28515625" style="33" customWidth="1"/>
    <col min="4" max="4" width="11.28515625" style="27" customWidth="1"/>
    <col min="5" max="5" width="11.140625" style="27" customWidth="1"/>
    <col min="6" max="6" width="3.7109375" style="27" customWidth="1"/>
    <col min="7" max="7" width="8.7109375" style="27" customWidth="1"/>
    <col min="8" max="8" width="2.85546875" style="27" customWidth="1"/>
    <col min="9" max="9" width="11.7109375" style="27" customWidth="1"/>
    <col min="10" max="10" width="15.5703125" style="27" customWidth="1"/>
    <col min="11" max="16384" width="9.140625" style="27"/>
  </cols>
  <sheetData>
    <row r="1" spans="1:13" ht="21" customHeight="1">
      <c r="A1" s="366"/>
      <c r="B1" s="366"/>
      <c r="C1" s="355" t="s">
        <v>35</v>
      </c>
      <c r="D1" s="355"/>
      <c r="E1" s="355"/>
      <c r="F1" s="355"/>
      <c r="G1" s="355"/>
      <c r="H1" s="355"/>
      <c r="I1" s="355"/>
      <c r="J1" s="354"/>
    </row>
    <row r="2" spans="1:13" ht="19.5" customHeight="1">
      <c r="A2" s="366"/>
      <c r="B2" s="366"/>
      <c r="C2" s="355" t="s">
        <v>157</v>
      </c>
      <c r="D2" s="355"/>
      <c r="E2" s="355"/>
      <c r="F2" s="355"/>
      <c r="G2" s="355"/>
      <c r="H2" s="355"/>
      <c r="I2" s="355"/>
      <c r="J2" s="354"/>
    </row>
    <row r="3" spans="1:13" ht="35.25" customHeight="1">
      <c r="A3" s="366"/>
      <c r="B3" s="366"/>
      <c r="C3" s="356" t="str">
        <f>'ДАННЫЕ О СОРЕВНОВАНИИ'!$C$3</f>
        <v>VII Спартакиада учащихся России по дзюдо - 3 этап.</v>
      </c>
      <c r="D3" s="356"/>
      <c r="E3" s="356"/>
      <c r="F3" s="356"/>
      <c r="G3" s="356"/>
      <c r="H3" s="356"/>
      <c r="I3" s="356"/>
      <c r="J3" s="354"/>
    </row>
    <row r="4" spans="1:13" s="34" customFormat="1" ht="15" customHeight="1">
      <c r="A4" s="36" t="str">
        <f>'ДАННЫЕ О СОРЕВНОВАНИИ'!F3</f>
        <v>по ДЗЮДО</v>
      </c>
      <c r="B4" s="222" t="s">
        <v>36</v>
      </c>
      <c r="C4" s="213" t="str">
        <f>'ДАННЫЕ О СОРЕВНОВАНИИ'!$H$13</f>
        <v>ЮНОШЕЙ</v>
      </c>
      <c r="D4" s="213">
        <f>'ДАННЫЕ О СОРЕВНОВАНИИ'!J13</f>
        <v>1999</v>
      </c>
      <c r="E4" s="213">
        <f>'ДАННЫЕ О СОРЕВНОВАНИИ'!L13</f>
        <v>2001</v>
      </c>
      <c r="F4" s="35" t="s">
        <v>30</v>
      </c>
      <c r="G4" s="363" t="str">
        <f>'ДАННЫЕ О СОРЕВНОВАНИИ'!$H$17</f>
        <v>ДЕВУШЕК</v>
      </c>
      <c r="H4" s="363"/>
      <c r="I4" s="213">
        <f>'ДАННЫЕ О СОРЕВНОВАНИИ'!J17</f>
        <v>1999</v>
      </c>
      <c r="J4" s="214">
        <f>'ДАННЫЕ О СОРЕВНОВАНИИ'!L17</f>
        <v>2001</v>
      </c>
    </row>
    <row r="5" spans="1:13" s="34" customFormat="1" ht="15" customHeight="1">
      <c r="A5" s="365" t="str">
        <f>'ДАННЫЕ О СОРЕВНОВАНИИ'!$C$4</f>
        <v>г.Армавир</v>
      </c>
      <c r="B5" s="365"/>
      <c r="C5" s="365" t="str">
        <f>'ДАННЫЕ О СОРЕВНОВАНИИ'!H4</f>
        <v>ул. Лавриненко, 1</v>
      </c>
      <c r="D5" s="365"/>
      <c r="E5" s="365" t="str">
        <f>'ДАННЫЕ О СОРЕВНОВАНИИ'!$E$4</f>
        <v>С/К ГБУКК "ЦСП по самбо и дзюдо"</v>
      </c>
      <c r="F5" s="365"/>
      <c r="G5" s="365"/>
      <c r="H5" s="365"/>
      <c r="I5" s="364" t="str">
        <f>'ДАННЫЕ О СОРЕВНОВАНИИ'!$C$5</f>
        <v>05-08.08.2015</v>
      </c>
      <c r="J5" s="364"/>
    </row>
    <row r="6" spans="1:13" s="40" customFormat="1" ht="15" customHeight="1">
      <c r="A6" s="330" t="s">
        <v>38</v>
      </c>
      <c r="B6" s="331"/>
      <c r="C6" s="332"/>
      <c r="D6" s="44" t="s">
        <v>39</v>
      </c>
      <c r="E6" s="39"/>
      <c r="F6" s="320"/>
      <c r="G6" s="321"/>
      <c r="H6" s="321"/>
      <c r="I6" s="321"/>
      <c r="J6" s="326"/>
    </row>
    <row r="7" spans="1:13" s="40" customFormat="1" ht="15" customHeight="1">
      <c r="A7" s="333" t="s">
        <v>40</v>
      </c>
      <c r="B7" s="334"/>
      <c r="C7" s="335"/>
      <c r="D7" s="333" t="s">
        <v>39</v>
      </c>
      <c r="E7" s="361">
        <f>SUM(I7:I8)</f>
        <v>0</v>
      </c>
      <c r="F7" s="320" t="str">
        <f>C4</f>
        <v>ЮНОШЕЙ</v>
      </c>
      <c r="G7" s="321"/>
      <c r="H7" s="326"/>
      <c r="I7" s="39">
        <f>'ДАННЫЕ О СОРЕВНОВАНИИ'!N16</f>
        <v>0</v>
      </c>
      <c r="J7" s="46"/>
    </row>
    <row r="8" spans="1:13" s="40" customFormat="1" ht="15" customHeight="1">
      <c r="A8" s="336"/>
      <c r="B8" s="337"/>
      <c r="C8" s="338"/>
      <c r="D8" s="336"/>
      <c r="E8" s="362"/>
      <c r="F8" s="320" t="str">
        <f>G4</f>
        <v>ДЕВУШЕК</v>
      </c>
      <c r="G8" s="321"/>
      <c r="H8" s="326"/>
      <c r="I8" s="47">
        <f>'ДАННЫЕ О СОРЕВНОВАНИИ'!N20</f>
        <v>0</v>
      </c>
      <c r="J8" s="48"/>
    </row>
    <row r="9" spans="1:13" s="40" customFormat="1" ht="15" customHeight="1">
      <c r="A9" s="357" t="s">
        <v>41</v>
      </c>
      <c r="B9" s="358"/>
      <c r="C9" s="359"/>
      <c r="D9" s="360">
        <v>120</v>
      </c>
      <c r="E9" s="332"/>
      <c r="F9" s="49"/>
      <c r="G9" s="50"/>
      <c r="H9" s="50"/>
      <c r="I9" s="50"/>
      <c r="J9" s="51"/>
    </row>
    <row r="10" spans="1:13" s="40" customFormat="1" ht="15" customHeight="1">
      <c r="A10" s="333" t="s">
        <v>42</v>
      </c>
      <c r="B10" s="334"/>
      <c r="C10" s="335"/>
      <c r="D10" s="49" t="s">
        <v>43</v>
      </c>
      <c r="E10" s="43"/>
      <c r="F10" s="52" t="s">
        <v>44</v>
      </c>
      <c r="G10" s="43"/>
      <c r="H10" s="320" t="s">
        <v>45</v>
      </c>
      <c r="I10" s="321"/>
      <c r="J10" s="47"/>
    </row>
    <row r="11" spans="1:13" s="40" customFormat="1" ht="15" customHeight="1">
      <c r="A11" s="339"/>
      <c r="B11" s="340"/>
      <c r="C11" s="341"/>
      <c r="D11" s="367" t="s">
        <v>46</v>
      </c>
      <c r="E11" s="368"/>
      <c r="F11" s="368"/>
      <c r="G11" s="368"/>
      <c r="H11" s="323" t="s">
        <v>47</v>
      </c>
      <c r="I11" s="328"/>
      <c r="J11" s="47"/>
      <c r="K11" s="53"/>
    </row>
    <row r="12" spans="1:13" s="40" customFormat="1" ht="15" customHeight="1">
      <c r="A12" s="339"/>
      <c r="B12" s="340"/>
      <c r="C12" s="341"/>
      <c r="D12" s="320" t="s">
        <v>48</v>
      </c>
      <c r="E12" s="321"/>
      <c r="F12" s="321"/>
      <c r="G12" s="326"/>
      <c r="H12" s="323" t="s">
        <v>49</v>
      </c>
      <c r="I12" s="328"/>
      <c r="J12" s="54"/>
    </row>
    <row r="13" spans="1:13" s="40" customFormat="1" ht="15" customHeight="1">
      <c r="A13" s="339"/>
      <c r="B13" s="340"/>
      <c r="C13" s="341"/>
      <c r="D13" s="320" t="s">
        <v>50</v>
      </c>
      <c r="E13" s="321"/>
      <c r="F13" s="321"/>
      <c r="G13" s="326"/>
      <c r="H13" s="323" t="s">
        <v>51</v>
      </c>
      <c r="I13" s="328"/>
      <c r="J13" s="54"/>
    </row>
    <row r="14" spans="1:13" s="38" customFormat="1" ht="45" customHeight="1">
      <c r="A14" s="330" t="s">
        <v>52</v>
      </c>
      <c r="B14" s="331"/>
      <c r="C14" s="332"/>
      <c r="D14" s="317" t="s">
        <v>53</v>
      </c>
      <c r="E14" s="317"/>
      <c r="F14" s="317"/>
      <c r="G14" s="317"/>
      <c r="H14" s="317"/>
      <c r="I14" s="317"/>
      <c r="J14" s="317"/>
    </row>
    <row r="15" spans="1:13" s="38" customFormat="1" ht="45" customHeight="1">
      <c r="A15" s="351" t="s">
        <v>54</v>
      </c>
      <c r="B15" s="352"/>
      <c r="C15" s="353"/>
      <c r="D15" s="318" t="s">
        <v>55</v>
      </c>
      <c r="E15" s="318"/>
      <c r="F15" s="318"/>
      <c r="G15" s="318"/>
      <c r="H15" s="318"/>
      <c r="I15" s="318"/>
      <c r="J15" s="318"/>
      <c r="M15" s="55"/>
    </row>
    <row r="16" spans="1:13" s="40" customFormat="1" ht="15" customHeight="1">
      <c r="A16" s="342" t="s">
        <v>56</v>
      </c>
      <c r="B16" s="343"/>
      <c r="C16" s="344"/>
      <c r="D16" s="319" t="str">
        <f>C4</f>
        <v>ЮНОШЕЙ</v>
      </c>
      <c r="E16" s="41" t="s">
        <v>57</v>
      </c>
      <c r="F16" s="320" t="str">
        <f>'ДАННЫЕ О СОРЕВНОВАНИИ'!$E$21</f>
        <v>грамоты</v>
      </c>
      <c r="G16" s="321"/>
      <c r="H16" s="54"/>
      <c r="I16" s="41" t="str">
        <f>'ДАННЫЕ О СОРЕВНОВАНИИ'!$H$21</f>
        <v>медали</v>
      </c>
      <c r="J16" s="41" t="str">
        <f>'ДАННЫЕ О СОРЕВНОВАНИИ'!$K$21</f>
        <v>приз</v>
      </c>
    </row>
    <row r="17" spans="1:10" s="40" customFormat="1" ht="15" customHeight="1">
      <c r="A17" s="345"/>
      <c r="B17" s="346"/>
      <c r="C17" s="347"/>
      <c r="D17" s="319"/>
      <c r="E17" s="41" t="s">
        <v>58</v>
      </c>
      <c r="F17" s="320" t="str">
        <f>'ДАННЫЕ О СОРЕВНОВАНИИ'!$E$22</f>
        <v>грамоты</v>
      </c>
      <c r="G17" s="321"/>
      <c r="H17" s="54"/>
      <c r="I17" s="41" t="str">
        <f>'ДАННЫЕ О СОРЕВНОВАНИИ'!$H$22</f>
        <v>медали</v>
      </c>
      <c r="J17" s="41" t="str">
        <f>'ДАННЫЕ О СОРЕВНОВАНИИ'!$K$22</f>
        <v>приз</v>
      </c>
    </row>
    <row r="18" spans="1:10" s="40" customFormat="1" ht="15" customHeight="1">
      <c r="A18" s="345"/>
      <c r="B18" s="346"/>
      <c r="C18" s="347"/>
      <c r="D18" s="319"/>
      <c r="E18" s="41" t="s">
        <v>59</v>
      </c>
      <c r="F18" s="320" t="str">
        <f>'ДАННЫЕ О СОРЕВНОВАНИИ'!$E$23</f>
        <v>грамоты</v>
      </c>
      <c r="G18" s="321"/>
      <c r="H18" s="54"/>
      <c r="I18" s="41" t="str">
        <f>'ДАННЫЕ О СОРЕВНОВАНИИ'!$H$23</f>
        <v>медали</v>
      </c>
      <c r="J18" s="41" t="str">
        <f>'ДАННЫЕ О СОРЕВНОВАНИИ'!$K$23</f>
        <v>приз</v>
      </c>
    </row>
    <row r="19" spans="1:10" s="40" customFormat="1" ht="15" customHeight="1">
      <c r="A19" s="345"/>
      <c r="B19" s="346"/>
      <c r="C19" s="347"/>
      <c r="D19" s="319" t="str">
        <f>G4</f>
        <v>ДЕВУШЕК</v>
      </c>
      <c r="E19" s="41" t="s">
        <v>57</v>
      </c>
      <c r="F19" s="320" t="str">
        <f>'ДАННЫЕ О СОРЕВНОВАНИИ'!$E$24</f>
        <v>грамоты</v>
      </c>
      <c r="G19" s="321"/>
      <c r="H19" s="54"/>
      <c r="I19" s="41" t="str">
        <f>'ДАННЫЕ О СОРЕВНОВАНИИ'!$H$24</f>
        <v>медали</v>
      </c>
      <c r="J19" s="41" t="str">
        <f>'ДАННЫЕ О СОРЕВНОВАНИИ'!$K$24</f>
        <v>приз</v>
      </c>
    </row>
    <row r="20" spans="1:10" s="40" customFormat="1" ht="15" customHeight="1">
      <c r="A20" s="345"/>
      <c r="B20" s="346"/>
      <c r="C20" s="347"/>
      <c r="D20" s="319"/>
      <c r="E20" s="41" t="s">
        <v>58</v>
      </c>
      <c r="F20" s="320" t="str">
        <f>'ДАННЫЕ О СОРЕВНОВАНИИ'!$E$25</f>
        <v>грамоты</v>
      </c>
      <c r="G20" s="321"/>
      <c r="H20" s="54"/>
      <c r="I20" s="41" t="str">
        <f>'ДАННЫЕ О СОРЕВНОВАНИИ'!$H$25</f>
        <v>медали</v>
      </c>
      <c r="J20" s="41" t="str">
        <f>'ДАННЫЕ О СОРЕВНОВАНИИ'!$K$25</f>
        <v>приз</v>
      </c>
    </row>
    <row r="21" spans="1:10" s="40" customFormat="1" ht="15" customHeight="1">
      <c r="A21" s="348"/>
      <c r="B21" s="349"/>
      <c r="C21" s="350"/>
      <c r="D21" s="319"/>
      <c r="E21" s="41" t="s">
        <v>59</v>
      </c>
      <c r="F21" s="320" t="str">
        <f>'ДАННЫЕ О СОРЕВНОВАНИИ'!$E$26</f>
        <v>грамоты</v>
      </c>
      <c r="G21" s="321"/>
      <c r="H21" s="54"/>
      <c r="I21" s="56" t="str">
        <f>'ДАННЫЕ О СОРЕВНОВАНИИ'!$H$26</f>
        <v>медали</v>
      </c>
      <c r="J21" s="41" t="str">
        <f>'ДАННЫЕ О СОРЕВНОВАНИИ'!$K$26</f>
        <v>приз</v>
      </c>
    </row>
    <row r="22" spans="1:10" s="40" customFormat="1" ht="15" customHeight="1">
      <c r="A22" s="333" t="s">
        <v>60</v>
      </c>
      <c r="B22" s="334"/>
      <c r="C22" s="335"/>
      <c r="D22" s="322" t="s">
        <v>61</v>
      </c>
      <c r="E22" s="323"/>
      <c r="F22" s="320" t="str">
        <f>'ДАННЫЕ О СОРЕВНОВАНИИ'!$C$6</f>
        <v>Вержбицкий И.В.</v>
      </c>
      <c r="G22" s="321"/>
      <c r="H22" s="321"/>
      <c r="I22" s="57" t="str">
        <f>'ДАННЫЕ О СОРЕВНОВАНИИ'!$G$6</f>
        <v>ВК</v>
      </c>
      <c r="J22" s="54" t="str">
        <f>'ДАННЫЕ О СОРЕВНОВАНИИ'!I6</f>
        <v>г.Майкоп</v>
      </c>
    </row>
    <row r="23" spans="1:10" s="40" customFormat="1" ht="15" customHeight="1">
      <c r="A23" s="339"/>
      <c r="B23" s="340"/>
      <c r="C23" s="341"/>
      <c r="D23" s="322" t="s">
        <v>62</v>
      </c>
      <c r="E23" s="323"/>
      <c r="F23" s="320" t="str">
        <f>'ДАННЫЕ О СОРЕВНОВАНИИ'!$C$7</f>
        <v>Заярный А.В.</v>
      </c>
      <c r="G23" s="321"/>
      <c r="H23" s="321"/>
      <c r="I23" s="57" t="str">
        <f>'ДАННЫЕ О СОРЕВНОВАНИИ'!$G$7</f>
        <v>ВК</v>
      </c>
      <c r="J23" s="54" t="str">
        <f>'ДАННЫЕ О СОРЕВНОВАНИИ'!I7</f>
        <v>г.Волгоград</v>
      </c>
    </row>
    <row r="24" spans="1:10" s="40" customFormat="1" ht="15" customHeight="1">
      <c r="A24" s="339"/>
      <c r="B24" s="340"/>
      <c r="C24" s="341"/>
      <c r="D24" s="322" t="s">
        <v>63</v>
      </c>
      <c r="E24" s="323"/>
      <c r="F24" s="58">
        <f>'ДАННЫЕ О СОРЕВНОВАНИИ'!$C$8</f>
        <v>25</v>
      </c>
      <c r="G24" s="321" t="s">
        <v>9</v>
      </c>
      <c r="H24" s="321"/>
      <c r="I24" s="321" t="s">
        <v>64</v>
      </c>
      <c r="J24" s="326"/>
    </row>
    <row r="25" spans="1:10" s="38" customFormat="1" ht="29.25" customHeight="1">
      <c r="A25" s="330" t="s">
        <v>65</v>
      </c>
      <c r="B25" s="331"/>
      <c r="C25" s="332"/>
      <c r="D25" s="317" t="s">
        <v>66</v>
      </c>
      <c r="E25" s="317"/>
      <c r="F25" s="317"/>
      <c r="G25" s="317"/>
      <c r="H25" s="317"/>
      <c r="I25" s="317"/>
      <c r="J25" s="317"/>
    </row>
    <row r="26" spans="1:10" s="38" customFormat="1" ht="17.25" customHeight="1">
      <c r="A26" s="333" t="s">
        <v>67</v>
      </c>
      <c r="B26" s="334"/>
      <c r="C26" s="335"/>
      <c r="D26" s="327" t="s">
        <v>68</v>
      </c>
      <c r="E26" s="327"/>
      <c r="F26" s="327"/>
      <c r="G26" s="327"/>
      <c r="H26" s="327"/>
      <c r="I26" s="327"/>
      <c r="J26" s="327"/>
    </row>
    <row r="27" spans="1:10" s="38" customFormat="1" ht="17.25" customHeight="1">
      <c r="A27" s="336"/>
      <c r="B27" s="337"/>
      <c r="C27" s="338"/>
      <c r="D27" s="320" t="s">
        <v>69</v>
      </c>
      <c r="E27" s="321"/>
      <c r="F27" s="328" t="str">
        <f>'ДАННЫЕ О СОРЕВНОВАНИИ'!$C$9</f>
        <v>Исмаилов С.Г.</v>
      </c>
      <c r="G27" s="328"/>
      <c r="H27" s="328"/>
      <c r="I27" s="328"/>
      <c r="J27" s="329"/>
    </row>
    <row r="28" spans="1:10" s="40" customFormat="1" ht="17.25" customHeight="1">
      <c r="A28" s="330" t="s">
        <v>70</v>
      </c>
      <c r="B28" s="331"/>
      <c r="C28" s="332"/>
      <c r="D28" s="324" t="s">
        <v>71</v>
      </c>
      <c r="E28" s="324"/>
      <c r="F28" s="324"/>
      <c r="G28" s="324"/>
      <c r="H28" s="324"/>
      <c r="I28" s="324"/>
      <c r="J28" s="324"/>
    </row>
    <row r="29" spans="1:10" s="38" customFormat="1" ht="141" customHeight="1">
      <c r="A29" s="330" t="s">
        <v>72</v>
      </c>
      <c r="B29" s="331"/>
      <c r="C29" s="332"/>
      <c r="D29" s="325" t="s">
        <v>73</v>
      </c>
      <c r="E29" s="325"/>
      <c r="F29" s="325"/>
      <c r="G29" s="325"/>
      <c r="H29" s="325"/>
      <c r="I29" s="325"/>
      <c r="J29" s="325"/>
    </row>
    <row r="30" spans="1:10" s="38" customFormat="1" ht="41.25" customHeight="1">
      <c r="A30" s="330" t="s">
        <v>74</v>
      </c>
      <c r="B30" s="331"/>
      <c r="C30" s="332"/>
      <c r="D30" s="317" t="s">
        <v>161</v>
      </c>
      <c r="E30" s="317"/>
      <c r="F30" s="317"/>
      <c r="G30" s="317"/>
      <c r="H30" s="317"/>
      <c r="I30" s="317"/>
      <c r="J30" s="317"/>
    </row>
    <row r="31" spans="1:10" s="38" customFormat="1" ht="42.75" customHeight="1">
      <c r="A31" s="330" t="s">
        <v>75</v>
      </c>
      <c r="B31" s="331"/>
      <c r="C31" s="332"/>
      <c r="D31" s="325" t="s">
        <v>162</v>
      </c>
      <c r="E31" s="325"/>
      <c r="F31" s="325"/>
      <c r="G31" s="325"/>
      <c r="H31" s="325"/>
      <c r="I31" s="325"/>
      <c r="J31" s="325"/>
    </row>
    <row r="32" spans="1:10" s="38" customFormat="1" ht="12" customHeight="1">
      <c r="A32" s="212"/>
      <c r="B32" s="212"/>
      <c r="C32" s="212"/>
      <c r="D32" s="223"/>
      <c r="E32" s="223"/>
      <c r="F32" s="223"/>
      <c r="G32" s="223"/>
      <c r="H32" s="223"/>
      <c r="I32" s="223"/>
      <c r="J32" s="223"/>
    </row>
    <row r="33" spans="1:10">
      <c r="A33" s="27" t="s">
        <v>61</v>
      </c>
      <c r="B33" s="27"/>
      <c r="C33" s="104" t="str">
        <f>'ДАННЫЕ О СОРЕВНОВАНИИ'!$C$6</f>
        <v>Вержбицкий И.В.</v>
      </c>
      <c r="D33" s="25" t="str">
        <f>'ДАННЫЕ О СОРЕВНОВАНИИ'!$G$6</f>
        <v>ВК</v>
      </c>
      <c r="E33" s="103" t="s">
        <v>62</v>
      </c>
      <c r="I33" s="104" t="str">
        <f>'ДАННЫЕ О СОРЕВНОВАНИИ'!$C$7</f>
        <v>Заярный А.В.</v>
      </c>
      <c r="J33" s="125" t="str">
        <f>'ДАННЫЕ О СОРЕВНОВАНИИ'!$G$7</f>
        <v>ВК</v>
      </c>
    </row>
    <row r="34" spans="1:10">
      <c r="A34" s="105"/>
      <c r="B34" s="105"/>
      <c r="C34" s="106" t="str">
        <f>'ДАННЫЕ О СОРЕВНОВАНИИ'!$I$6</f>
        <v>г.Майкоп</v>
      </c>
      <c r="G34" s="102"/>
      <c r="H34" s="107"/>
      <c r="I34" s="108" t="str">
        <f>'ДАННЫЕ О СОРЕВНОВАНИИ'!$I$7</f>
        <v>г.Волгоград</v>
      </c>
    </row>
  </sheetData>
  <mergeCells count="65">
    <mergeCell ref="H13:I13"/>
    <mergeCell ref="H12:I12"/>
    <mergeCell ref="H11:I11"/>
    <mergeCell ref="H10:I10"/>
    <mergeCell ref="A1:B3"/>
    <mergeCell ref="D11:E11"/>
    <mergeCell ref="F11:G11"/>
    <mergeCell ref="D12:E12"/>
    <mergeCell ref="F12:G12"/>
    <mergeCell ref="D13:E13"/>
    <mergeCell ref="F13:G13"/>
    <mergeCell ref="A10:C13"/>
    <mergeCell ref="C5:D5"/>
    <mergeCell ref="E5:H5"/>
    <mergeCell ref="J1:J3"/>
    <mergeCell ref="C1:I1"/>
    <mergeCell ref="C3:I3"/>
    <mergeCell ref="C2:I2"/>
    <mergeCell ref="A9:C9"/>
    <mergeCell ref="A7:C8"/>
    <mergeCell ref="D9:E9"/>
    <mergeCell ref="F6:J6"/>
    <mergeCell ref="D7:D8"/>
    <mergeCell ref="E7:E8"/>
    <mergeCell ref="F7:H7"/>
    <mergeCell ref="F8:H8"/>
    <mergeCell ref="A6:C6"/>
    <mergeCell ref="G4:H4"/>
    <mergeCell ref="I5:J5"/>
    <mergeCell ref="A5:B5"/>
    <mergeCell ref="A25:C25"/>
    <mergeCell ref="A22:C24"/>
    <mergeCell ref="A16:C21"/>
    <mergeCell ref="A15:C15"/>
    <mergeCell ref="A14:C14"/>
    <mergeCell ref="A31:C31"/>
    <mergeCell ref="A30:C30"/>
    <mergeCell ref="A29:C29"/>
    <mergeCell ref="A28:C28"/>
    <mergeCell ref="A26:C27"/>
    <mergeCell ref="D28:J28"/>
    <mergeCell ref="D29:J29"/>
    <mergeCell ref="D30:J30"/>
    <mergeCell ref="D31:J31"/>
    <mergeCell ref="I24:J24"/>
    <mergeCell ref="D25:J25"/>
    <mergeCell ref="D26:J26"/>
    <mergeCell ref="D27:E27"/>
    <mergeCell ref="F27:J27"/>
    <mergeCell ref="D22:E22"/>
    <mergeCell ref="F22:H22"/>
    <mergeCell ref="D23:E23"/>
    <mergeCell ref="F23:H23"/>
    <mergeCell ref="D24:E24"/>
    <mergeCell ref="G24:H24"/>
    <mergeCell ref="D14:J14"/>
    <mergeCell ref="D15:J15"/>
    <mergeCell ref="D16:D18"/>
    <mergeCell ref="D19:D21"/>
    <mergeCell ref="F21:G21"/>
    <mergeCell ref="F20:G20"/>
    <mergeCell ref="F19:G19"/>
    <mergeCell ref="F18:G18"/>
    <mergeCell ref="F17:G17"/>
    <mergeCell ref="F16:G16"/>
  </mergeCells>
  <pageMargins left="0.34" right="0.19685039370078741" top="0.39370078740157483" bottom="0.39370078740157483" header="0" footer="0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tabColor rgb="FF00B050"/>
  </sheetPr>
  <dimension ref="A1:K46"/>
  <sheetViews>
    <sheetView showZeros="0" workbookViewId="0">
      <selection activeCell="E5" sqref="E5:H5"/>
    </sheetView>
  </sheetViews>
  <sheetFormatPr defaultRowHeight="15"/>
  <cols>
    <col min="1" max="1" width="3.85546875" style="32" customWidth="1"/>
    <col min="2" max="2" width="29.28515625" style="69" customWidth="1"/>
    <col min="3" max="3" width="10.7109375" style="27" customWidth="1"/>
    <col min="4" max="4" width="11.140625" style="27" customWidth="1"/>
    <col min="5" max="5" width="3.140625" style="27" customWidth="1"/>
    <col min="6" max="6" width="8.7109375" style="27" customWidth="1"/>
    <col min="7" max="7" width="2.85546875" style="27" customWidth="1"/>
    <col min="8" max="8" width="11.7109375" style="27" customWidth="1"/>
    <col min="9" max="9" width="15.5703125" style="27" customWidth="1"/>
    <col min="10" max="16384" width="9.140625" style="27"/>
  </cols>
  <sheetData>
    <row r="1" spans="1:11" ht="18.75">
      <c r="A1" s="355" t="s">
        <v>35</v>
      </c>
      <c r="B1" s="355"/>
      <c r="C1" s="355"/>
      <c r="D1" s="355"/>
      <c r="E1" s="355"/>
      <c r="F1" s="355"/>
      <c r="G1" s="355"/>
      <c r="H1" s="355"/>
      <c r="I1" s="355"/>
      <c r="J1" s="26"/>
      <c r="K1" s="26"/>
    </row>
    <row r="2" spans="1:11" ht="18.75">
      <c r="A2" s="355" t="s">
        <v>76</v>
      </c>
      <c r="B2" s="355"/>
      <c r="C2" s="355"/>
      <c r="D2" s="355"/>
      <c r="E2" s="355"/>
      <c r="F2" s="355"/>
      <c r="G2" s="355"/>
      <c r="H2" s="355"/>
      <c r="I2" s="355"/>
      <c r="J2" s="26"/>
      <c r="K2" s="26"/>
    </row>
    <row r="3" spans="1:11" s="38" customFormat="1" ht="12.75" customHeight="1">
      <c r="A3" s="369" t="str">
        <f>'ДАННЫЕ О СОРЕВНОВАНИИ'!C3</f>
        <v>VII Спартакиада учащихся России по дзюдо - 3 этап.</v>
      </c>
      <c r="B3" s="369"/>
      <c r="C3" s="369"/>
      <c r="D3" s="369"/>
      <c r="E3" s="369"/>
      <c r="F3" s="369"/>
      <c r="G3" s="369"/>
      <c r="H3" s="369"/>
      <c r="I3" s="369"/>
      <c r="J3" s="40"/>
      <c r="K3" s="40"/>
    </row>
    <row r="4" spans="1:11" s="38" customFormat="1">
      <c r="A4" s="60"/>
      <c r="B4" s="62" t="s">
        <v>36</v>
      </c>
      <c r="C4" s="63" t="str">
        <f>'ДАННЫЕ О СОРЕВНОВАНИИ'!H13</f>
        <v>ЮНОШЕЙ</v>
      </c>
      <c r="D4" s="370" t="str">
        <f>'ДАННЫЕ О СОРЕВНОВАНИИ'!H17</f>
        <v>ДЕВУШЕК</v>
      </c>
      <c r="E4" s="370"/>
      <c r="F4" s="61">
        <f>'ДАННЫЕ О СОРЕВНОВАНИИ'!J17</f>
        <v>1999</v>
      </c>
      <c r="G4" s="53" t="s">
        <v>136</v>
      </c>
      <c r="H4" s="228">
        <v>2001</v>
      </c>
      <c r="I4" s="61"/>
    </row>
    <row r="5" spans="1:11" s="38" customFormat="1">
      <c r="A5" s="60"/>
      <c r="B5" s="64" t="str">
        <f>'ДАННЫЕ О СОРЕВНОВАНИИ'!C4</f>
        <v>г.Армавир</v>
      </c>
      <c r="C5" s="375" t="str">
        <f>'ДАННЫЕ О СОРЕВНОВАНИИ'!H4</f>
        <v>ул. Лавриненко, 1</v>
      </c>
      <c r="D5" s="375"/>
      <c r="E5" s="392" t="str">
        <f>'ДАННЫЕ О СОРЕВНОВАНИИ'!E4</f>
        <v>С/К ГБУКК "ЦСП по самбо и дзюдо"</v>
      </c>
      <c r="F5" s="392"/>
      <c r="G5" s="392"/>
      <c r="H5" s="392"/>
      <c r="I5" s="393" t="str">
        <f>'ДАННЫЕ О СОРЕВНОВАНИИ'!C5</f>
        <v>05-08.08.2015</v>
      </c>
      <c r="J5" s="65"/>
    </row>
    <row r="6" spans="1:11" s="38" customFormat="1">
      <c r="A6" s="41">
        <v>1</v>
      </c>
      <c r="B6" s="41" t="s">
        <v>77</v>
      </c>
      <c r="C6" s="371" t="s">
        <v>171</v>
      </c>
      <c r="D6" s="371"/>
      <c r="E6" s="371"/>
      <c r="F6" s="371"/>
      <c r="G6" s="371"/>
      <c r="H6" s="371"/>
      <c r="I6" s="371"/>
      <c r="J6" s="65"/>
    </row>
    <row r="7" spans="1:11" s="38" customFormat="1" ht="30.75" customHeight="1">
      <c r="A7" s="225">
        <v>2</v>
      </c>
      <c r="B7" s="226" t="s">
        <v>37</v>
      </c>
      <c r="C7" s="372" t="str">
        <f>A3</f>
        <v>VII Спартакиада учащихся России по дзюдо - 3 этап.</v>
      </c>
      <c r="D7" s="373"/>
      <c r="E7" s="373"/>
      <c r="F7" s="373"/>
      <c r="G7" s="373"/>
      <c r="H7" s="373"/>
      <c r="I7" s="374"/>
      <c r="J7" s="37"/>
    </row>
    <row r="8" spans="1:11" s="40" customFormat="1" ht="15.95" customHeight="1">
      <c r="A8" s="41"/>
      <c r="B8" s="59" t="s">
        <v>31</v>
      </c>
      <c r="C8" s="322" t="str">
        <f>I5</f>
        <v>05-08.08.2015</v>
      </c>
      <c r="D8" s="322"/>
      <c r="E8" s="322"/>
      <c r="F8" s="322"/>
      <c r="G8" s="322"/>
      <c r="H8" s="322"/>
      <c r="I8" s="322"/>
    </row>
    <row r="9" spans="1:11" s="40" customFormat="1" ht="15.95" customHeight="1">
      <c r="A9" s="41">
        <v>3</v>
      </c>
      <c r="B9" s="42" t="s">
        <v>32</v>
      </c>
      <c r="C9" s="229" t="str">
        <f>B5</f>
        <v>г.Армавир</v>
      </c>
      <c r="D9" s="230" t="str">
        <f>'ДАННЫЕ О СОРЕВНОВАНИИ'!$H$4</f>
        <v>ул. Лавриненко, 1</v>
      </c>
      <c r="F9" s="230"/>
      <c r="H9" s="230"/>
    </row>
    <row r="10" spans="1:11" s="40" customFormat="1" ht="15.95" customHeight="1">
      <c r="A10" s="225"/>
      <c r="B10" s="226"/>
      <c r="C10" s="231" t="str">
        <f>E5</f>
        <v>С/К ГБУКК "ЦСП по самбо и дзюдо"</v>
      </c>
      <c r="D10" s="230"/>
      <c r="F10" s="66"/>
      <c r="G10" s="232"/>
      <c r="H10" s="66"/>
    </row>
    <row r="11" spans="1:11" s="40" customFormat="1" ht="15.95" customHeight="1">
      <c r="A11" s="41">
        <v>4</v>
      </c>
      <c r="B11" s="42" t="s">
        <v>61</v>
      </c>
      <c r="C11" s="320" t="str">
        <f>'ДАННЫЕ О СОРЕВНОВАНИИ'!$C$6</f>
        <v>Вержбицкий И.В.</v>
      </c>
      <c r="D11" s="321"/>
      <c r="E11" s="50" t="str">
        <f>'ДАННЫЕ О СОРЕВНОВАНИИ'!$G$6</f>
        <v>ВК</v>
      </c>
      <c r="F11" s="368" t="str">
        <f>'ДАННЫЕ О СОРЕВНОВАНИИ'!I6</f>
        <v>г.Майкоп</v>
      </c>
      <c r="G11" s="368"/>
      <c r="H11" s="66"/>
      <c r="I11" s="54"/>
      <c r="J11" s="45"/>
    </row>
    <row r="12" spans="1:11" s="40" customFormat="1" ht="12" customHeight="1">
      <c r="A12" s="319">
        <v>5</v>
      </c>
      <c r="B12" s="330" t="s">
        <v>40</v>
      </c>
      <c r="C12" s="333" t="s">
        <v>39</v>
      </c>
      <c r="D12" s="368">
        <v>150</v>
      </c>
      <c r="E12" s="320" t="str">
        <f>C4</f>
        <v>ЮНОШЕЙ</v>
      </c>
      <c r="F12" s="321"/>
      <c r="G12" s="321"/>
      <c r="H12" s="47">
        <v>87</v>
      </c>
      <c r="I12" s="362"/>
      <c r="J12" s="45"/>
    </row>
    <row r="13" spans="1:11" s="40" customFormat="1" ht="12" customHeight="1">
      <c r="A13" s="319"/>
      <c r="B13" s="330"/>
      <c r="C13" s="336"/>
      <c r="D13" s="376"/>
      <c r="E13" s="320" t="str">
        <f>D4</f>
        <v>ДЕВУШЕК</v>
      </c>
      <c r="F13" s="321"/>
      <c r="G13" s="321"/>
      <c r="H13" s="47">
        <v>63</v>
      </c>
      <c r="I13" s="326"/>
      <c r="J13" s="45"/>
    </row>
    <row r="14" spans="1:11" s="40" customFormat="1" ht="20.100000000000001" customHeight="1">
      <c r="A14" s="319">
        <v>6</v>
      </c>
      <c r="B14" s="318" t="s">
        <v>78</v>
      </c>
      <c r="C14" s="377"/>
      <c r="D14" s="377"/>
      <c r="E14" s="377"/>
      <c r="F14" s="377"/>
      <c r="G14" s="377"/>
      <c r="H14" s="377"/>
      <c r="I14" s="319"/>
      <c r="J14" s="45"/>
    </row>
    <row r="15" spans="1:11" s="40" customFormat="1" ht="20.100000000000001" customHeight="1">
      <c r="A15" s="319"/>
      <c r="B15" s="318"/>
      <c r="C15" s="319"/>
      <c r="D15" s="319"/>
      <c r="E15" s="319"/>
      <c r="F15" s="319"/>
      <c r="G15" s="319"/>
      <c r="H15" s="319"/>
      <c r="I15" s="319"/>
      <c r="J15" s="45"/>
    </row>
    <row r="16" spans="1:11" s="40" customFormat="1" ht="20.100000000000001" customHeight="1">
      <c r="A16" s="319"/>
      <c r="B16" s="318"/>
      <c r="C16" s="319"/>
      <c r="D16" s="319"/>
      <c r="E16" s="319"/>
      <c r="F16" s="319"/>
      <c r="G16" s="319"/>
      <c r="H16" s="319"/>
      <c r="I16" s="319"/>
      <c r="J16" s="45"/>
    </row>
    <row r="17" spans="1:10" s="40" customFormat="1">
      <c r="A17" s="319">
        <v>7</v>
      </c>
      <c r="B17" s="318" t="s">
        <v>79</v>
      </c>
      <c r="C17" s="319"/>
      <c r="D17" s="319"/>
      <c r="E17" s="319"/>
      <c r="F17" s="319"/>
      <c r="G17" s="319"/>
      <c r="H17" s="319"/>
      <c r="I17" s="319"/>
      <c r="J17" s="45"/>
    </row>
    <row r="18" spans="1:10" s="38" customFormat="1">
      <c r="A18" s="319"/>
      <c r="B18" s="318"/>
      <c r="C18" s="317"/>
      <c r="D18" s="317"/>
      <c r="E18" s="317"/>
      <c r="F18" s="317"/>
      <c r="G18" s="317"/>
      <c r="H18" s="317"/>
      <c r="I18" s="317"/>
      <c r="J18" s="67"/>
    </row>
    <row r="19" spans="1:10" s="38" customFormat="1">
      <c r="A19" s="319">
        <v>8</v>
      </c>
      <c r="B19" s="318" t="s">
        <v>80</v>
      </c>
      <c r="C19" s="317"/>
      <c r="D19" s="317"/>
      <c r="E19" s="317"/>
      <c r="F19" s="317"/>
      <c r="G19" s="317"/>
      <c r="H19" s="317"/>
      <c r="I19" s="317"/>
      <c r="J19" s="67"/>
    </row>
    <row r="20" spans="1:10" s="38" customFormat="1">
      <c r="A20" s="319"/>
      <c r="B20" s="318"/>
      <c r="C20" s="317"/>
      <c r="D20" s="317"/>
      <c r="E20" s="317"/>
      <c r="F20" s="317"/>
      <c r="G20" s="317"/>
      <c r="H20" s="317"/>
      <c r="I20" s="317"/>
      <c r="J20" s="67"/>
    </row>
    <row r="21" spans="1:10" s="38" customFormat="1">
      <c r="A21" s="319"/>
      <c r="B21" s="318"/>
      <c r="C21" s="318"/>
      <c r="D21" s="318"/>
      <c r="E21" s="318"/>
      <c r="F21" s="318"/>
      <c r="G21" s="318"/>
      <c r="H21" s="318"/>
      <c r="I21" s="318"/>
      <c r="J21" s="55"/>
    </row>
    <row r="22" spans="1:10" s="40" customFormat="1">
      <c r="A22" s="319">
        <v>9</v>
      </c>
      <c r="B22" s="318" t="s">
        <v>81</v>
      </c>
      <c r="C22" s="319"/>
      <c r="D22" s="319"/>
      <c r="E22" s="319"/>
      <c r="F22" s="319"/>
      <c r="G22" s="319"/>
      <c r="H22" s="319"/>
      <c r="I22" s="319"/>
    </row>
    <row r="23" spans="1:10" s="40" customFormat="1">
      <c r="A23" s="319"/>
      <c r="B23" s="318"/>
      <c r="C23" s="319"/>
      <c r="D23" s="319"/>
      <c r="E23" s="319"/>
      <c r="F23" s="319"/>
      <c r="G23" s="319"/>
      <c r="H23" s="319"/>
      <c r="I23" s="319"/>
    </row>
    <row r="24" spans="1:10" s="40" customFormat="1">
      <c r="A24" s="319"/>
      <c r="B24" s="318"/>
      <c r="C24" s="319"/>
      <c r="D24" s="319"/>
      <c r="E24" s="319"/>
      <c r="F24" s="319"/>
      <c r="G24" s="319"/>
      <c r="H24" s="319"/>
      <c r="I24" s="319"/>
    </row>
    <row r="25" spans="1:10" s="40" customFormat="1">
      <c r="A25" s="319"/>
      <c r="B25" s="318"/>
      <c r="C25" s="319"/>
      <c r="D25" s="319"/>
      <c r="E25" s="319"/>
      <c r="F25" s="319"/>
      <c r="G25" s="319"/>
      <c r="H25" s="319"/>
      <c r="I25" s="319"/>
    </row>
    <row r="26" spans="1:10" s="40" customFormat="1">
      <c r="A26" s="319"/>
      <c r="B26" s="318"/>
      <c r="C26" s="320"/>
      <c r="D26" s="321"/>
      <c r="E26" s="321"/>
      <c r="F26" s="321"/>
      <c r="G26" s="321"/>
      <c r="H26" s="321"/>
      <c r="I26" s="326"/>
    </row>
    <row r="27" spans="1:10" s="40" customFormat="1" ht="15" customHeight="1">
      <c r="A27" s="319"/>
      <c r="B27" s="318"/>
      <c r="C27" s="319"/>
      <c r="D27" s="319"/>
      <c r="E27" s="319"/>
      <c r="F27" s="319"/>
      <c r="G27" s="319"/>
      <c r="H27" s="319"/>
      <c r="I27" s="319"/>
    </row>
    <row r="28" spans="1:10" s="40" customFormat="1">
      <c r="A28" s="319">
        <v>10</v>
      </c>
      <c r="B28" s="318" t="s">
        <v>82</v>
      </c>
      <c r="C28" s="319"/>
      <c r="D28" s="319"/>
      <c r="E28" s="319"/>
      <c r="F28" s="319"/>
      <c r="G28" s="319"/>
      <c r="H28" s="319"/>
      <c r="I28" s="319"/>
    </row>
    <row r="29" spans="1:10" s="40" customFormat="1">
      <c r="A29" s="319"/>
      <c r="B29" s="318"/>
      <c r="C29" s="319"/>
      <c r="D29" s="319"/>
      <c r="E29" s="319"/>
      <c r="F29" s="319"/>
      <c r="G29" s="319"/>
      <c r="H29" s="319"/>
      <c r="I29" s="319"/>
    </row>
    <row r="30" spans="1:10" s="40" customFormat="1">
      <c r="A30" s="319"/>
      <c r="B30" s="318"/>
      <c r="C30" s="319"/>
      <c r="D30" s="319"/>
      <c r="E30" s="319"/>
      <c r="F30" s="319"/>
      <c r="G30" s="319"/>
      <c r="H30" s="319"/>
      <c r="I30" s="319"/>
    </row>
    <row r="31" spans="1:10" s="40" customFormat="1">
      <c r="A31" s="319"/>
      <c r="B31" s="318"/>
      <c r="C31" s="319"/>
      <c r="D31" s="319"/>
      <c r="E31" s="319"/>
      <c r="F31" s="319"/>
      <c r="G31" s="319"/>
      <c r="H31" s="319"/>
      <c r="I31" s="319"/>
    </row>
    <row r="32" spans="1:10" s="40" customFormat="1">
      <c r="A32" s="319">
        <v>11</v>
      </c>
      <c r="B32" s="318" t="s">
        <v>83</v>
      </c>
      <c r="C32" s="319"/>
      <c r="D32" s="319"/>
      <c r="E32" s="319"/>
      <c r="F32" s="319"/>
      <c r="G32" s="319"/>
      <c r="H32" s="319"/>
      <c r="I32" s="319"/>
    </row>
    <row r="33" spans="1:11" s="40" customFormat="1">
      <c r="A33" s="319"/>
      <c r="B33" s="318"/>
      <c r="C33" s="319"/>
      <c r="D33" s="319"/>
      <c r="E33" s="319"/>
      <c r="F33" s="319"/>
      <c r="G33" s="319"/>
      <c r="H33" s="319"/>
      <c r="I33" s="319"/>
    </row>
    <row r="34" spans="1:11" s="38" customFormat="1" ht="17.100000000000001" customHeight="1">
      <c r="A34" s="319"/>
      <c r="B34" s="318"/>
      <c r="C34" s="317"/>
      <c r="D34" s="317"/>
      <c r="E34" s="317"/>
      <c r="F34" s="317"/>
      <c r="G34" s="317"/>
      <c r="H34" s="317"/>
      <c r="I34" s="317"/>
    </row>
    <row r="35" spans="1:11" s="38" customFormat="1" ht="20.100000000000001" customHeight="1">
      <c r="A35" s="319">
        <v>12</v>
      </c>
      <c r="B35" s="318" t="s">
        <v>84</v>
      </c>
      <c r="C35" s="317"/>
      <c r="D35" s="317"/>
      <c r="E35" s="317"/>
      <c r="F35" s="317"/>
      <c r="G35" s="317"/>
      <c r="H35" s="317"/>
      <c r="I35" s="317"/>
    </row>
    <row r="36" spans="1:11" s="38" customFormat="1" ht="20.100000000000001" customHeight="1">
      <c r="A36" s="319"/>
      <c r="B36" s="318"/>
      <c r="C36" s="319"/>
      <c r="D36" s="319"/>
      <c r="E36" s="319"/>
      <c r="F36" s="319"/>
      <c r="G36" s="319"/>
      <c r="H36" s="319"/>
      <c r="I36" s="319"/>
    </row>
    <row r="37" spans="1:11" s="40" customFormat="1" ht="20.100000000000001" customHeight="1">
      <c r="A37" s="319">
        <v>13</v>
      </c>
      <c r="B37" s="318" t="s">
        <v>85</v>
      </c>
      <c r="C37" s="317"/>
      <c r="D37" s="317"/>
      <c r="E37" s="317"/>
      <c r="F37" s="317"/>
      <c r="G37" s="317"/>
      <c r="H37" s="317"/>
      <c r="I37" s="317"/>
    </row>
    <row r="38" spans="1:11" s="38" customFormat="1" ht="20.100000000000001" customHeight="1">
      <c r="A38" s="319"/>
      <c r="B38" s="318"/>
      <c r="C38" s="325"/>
      <c r="D38" s="325"/>
      <c r="E38" s="325"/>
      <c r="F38" s="325"/>
      <c r="G38" s="325"/>
      <c r="H38" s="325"/>
      <c r="I38" s="325"/>
    </row>
    <row r="39" spans="1:11" s="38" customFormat="1" ht="20.100000000000001" customHeight="1">
      <c r="A39" s="319"/>
      <c r="B39" s="318"/>
      <c r="C39" s="317"/>
      <c r="D39" s="317"/>
      <c r="E39" s="317"/>
      <c r="F39" s="317"/>
      <c r="G39" s="317"/>
      <c r="H39" s="317"/>
      <c r="I39" s="317"/>
    </row>
    <row r="40" spans="1:11" s="38" customFormat="1" ht="17.100000000000001" customHeight="1">
      <c r="A40" s="319">
        <v>14</v>
      </c>
      <c r="B40" s="318" t="s">
        <v>86</v>
      </c>
      <c r="C40" s="325"/>
      <c r="D40" s="325"/>
      <c r="E40" s="325"/>
      <c r="F40" s="325"/>
      <c r="G40" s="325"/>
      <c r="H40" s="325"/>
      <c r="I40" s="325"/>
    </row>
    <row r="41" spans="1:11" s="38" customFormat="1" ht="17.100000000000001" customHeight="1">
      <c r="A41" s="319"/>
      <c r="B41" s="318"/>
      <c r="C41" s="381"/>
      <c r="D41" s="381"/>
      <c r="E41" s="381"/>
      <c r="F41" s="381"/>
      <c r="G41" s="381"/>
      <c r="H41" s="381"/>
      <c r="I41" s="381"/>
      <c r="K41" s="40"/>
    </row>
    <row r="42" spans="1:11" s="38" customFormat="1" ht="17.100000000000001" customHeight="1">
      <c r="A42" s="319"/>
      <c r="B42" s="318"/>
      <c r="C42" s="381"/>
      <c r="D42" s="381"/>
      <c r="E42" s="381"/>
      <c r="F42" s="381"/>
      <c r="G42" s="381"/>
      <c r="H42" s="381"/>
      <c r="I42" s="381"/>
    </row>
    <row r="43" spans="1:11" ht="17.100000000000001" customHeight="1">
      <c r="A43" s="319"/>
      <c r="B43" s="318"/>
      <c r="C43" s="378"/>
      <c r="D43" s="378"/>
      <c r="E43" s="378"/>
      <c r="F43" s="378"/>
      <c r="G43" s="378"/>
      <c r="H43" s="378"/>
      <c r="I43" s="378"/>
    </row>
    <row r="44" spans="1:11" ht="27.75" customHeight="1">
      <c r="B44" s="36" t="s">
        <v>87</v>
      </c>
      <c r="C44" s="68"/>
      <c r="D44" s="68"/>
      <c r="E44" s="68"/>
      <c r="F44" s="68"/>
      <c r="G44" s="68"/>
      <c r="H44" s="379" t="str">
        <f>'ДАННЫЕ О СОРЕВНОВАНИИ'!$C$9</f>
        <v>Исмаилов С.Г.</v>
      </c>
      <c r="I44" s="379"/>
    </row>
    <row r="45" spans="1:11" ht="20.100000000000001" customHeight="1">
      <c r="F45" s="70"/>
      <c r="G45" s="70"/>
      <c r="H45" s="70"/>
    </row>
    <row r="46" spans="1:11" ht="9.75" customHeight="1">
      <c r="F46" s="380" t="s">
        <v>88</v>
      </c>
      <c r="G46" s="380"/>
      <c r="H46" s="380"/>
    </row>
  </sheetData>
  <mergeCells count="68">
    <mergeCell ref="C43:I43"/>
    <mergeCell ref="H44:I44"/>
    <mergeCell ref="F46:H46"/>
    <mergeCell ref="A37:A39"/>
    <mergeCell ref="B37:B39"/>
    <mergeCell ref="C37:I37"/>
    <mergeCell ref="C38:I38"/>
    <mergeCell ref="C39:I39"/>
    <mergeCell ref="A40:A43"/>
    <mergeCell ref="B40:B43"/>
    <mergeCell ref="C40:I40"/>
    <mergeCell ref="C41:I41"/>
    <mergeCell ref="C42:I42"/>
    <mergeCell ref="A35:A36"/>
    <mergeCell ref="B35:B36"/>
    <mergeCell ref="C35:I35"/>
    <mergeCell ref="C36:I36"/>
    <mergeCell ref="A28:A31"/>
    <mergeCell ref="B28:B31"/>
    <mergeCell ref="C28:I28"/>
    <mergeCell ref="C29:I29"/>
    <mergeCell ref="C30:I30"/>
    <mergeCell ref="C31:I31"/>
    <mergeCell ref="A32:A34"/>
    <mergeCell ref="B32:B34"/>
    <mergeCell ref="C32:I32"/>
    <mergeCell ref="C33:I33"/>
    <mergeCell ref="C34:I34"/>
    <mergeCell ref="A22:A27"/>
    <mergeCell ref="B22:B27"/>
    <mergeCell ref="C22:I22"/>
    <mergeCell ref="C23:I23"/>
    <mergeCell ref="C24:I24"/>
    <mergeCell ref="C25:I25"/>
    <mergeCell ref="C27:I27"/>
    <mergeCell ref="C26:I26"/>
    <mergeCell ref="A17:A18"/>
    <mergeCell ref="B17:B18"/>
    <mergeCell ref="C17:I17"/>
    <mergeCell ref="C18:I18"/>
    <mergeCell ref="A19:A21"/>
    <mergeCell ref="B19:B21"/>
    <mergeCell ref="C19:I19"/>
    <mergeCell ref="C20:I20"/>
    <mergeCell ref="C21:I21"/>
    <mergeCell ref="I12:I13"/>
    <mergeCell ref="E13:G13"/>
    <mergeCell ref="A14:A16"/>
    <mergeCell ref="B14:B16"/>
    <mergeCell ref="C14:I14"/>
    <mergeCell ref="C15:I15"/>
    <mergeCell ref="C16:I16"/>
    <mergeCell ref="C11:D11"/>
    <mergeCell ref="F11:G11"/>
    <mergeCell ref="A12:A13"/>
    <mergeCell ref="B12:B13"/>
    <mergeCell ref="C12:C13"/>
    <mergeCell ref="D12:D13"/>
    <mergeCell ref="E12:G12"/>
    <mergeCell ref="C6:I6"/>
    <mergeCell ref="C7:I7"/>
    <mergeCell ref="C8:I8"/>
    <mergeCell ref="C5:D5"/>
    <mergeCell ref="E5:H5"/>
    <mergeCell ref="A1:I1"/>
    <mergeCell ref="A2:I2"/>
    <mergeCell ref="A3:I3"/>
    <mergeCell ref="D4:E4"/>
  </mergeCells>
  <pageMargins left="0.19685039370078741" right="0.19685039370078741" top="0.39370078740157483" bottom="0.39370078740157483" header="0" footer="0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tabColor rgb="FF00B050"/>
  </sheetPr>
  <dimension ref="A1:K52"/>
  <sheetViews>
    <sheetView showZeros="0" tabSelected="1" workbookViewId="0">
      <selection activeCell="B24" sqref="B24:D24"/>
    </sheetView>
  </sheetViews>
  <sheetFormatPr defaultRowHeight="15"/>
  <cols>
    <col min="1" max="1" width="14.85546875" style="31" customWidth="1"/>
    <col min="2" max="2" width="22.5703125" style="27" customWidth="1"/>
    <col min="3" max="3" width="6.42578125" style="27" customWidth="1"/>
    <col min="4" max="5" width="7" style="27" customWidth="1"/>
    <col min="6" max="6" width="3.7109375" style="27" customWidth="1"/>
    <col min="7" max="7" width="5.28515625" style="27" customWidth="1"/>
    <col min="8" max="8" width="11.85546875" style="27" customWidth="1"/>
    <col min="9" max="16384" width="9.140625" style="27"/>
  </cols>
  <sheetData>
    <row r="1" spans="1:11" ht="55.5" customHeight="1"/>
    <row r="2" spans="1:11" s="72" customFormat="1" ht="21">
      <c r="A2" s="387" t="s">
        <v>89</v>
      </c>
      <c r="B2" s="387"/>
      <c r="C2" s="387"/>
      <c r="D2" s="387"/>
      <c r="E2" s="387"/>
      <c r="F2" s="387"/>
      <c r="G2" s="387"/>
      <c r="H2" s="387"/>
      <c r="I2" s="387"/>
      <c r="J2" s="387"/>
      <c r="K2" s="71"/>
    </row>
    <row r="3" spans="1:11" s="72" customFormat="1" ht="21">
      <c r="A3" s="387" t="s">
        <v>90</v>
      </c>
      <c r="B3" s="387"/>
      <c r="C3" s="387"/>
      <c r="D3" s="387"/>
      <c r="E3" s="387"/>
      <c r="F3" s="387"/>
      <c r="G3" s="387"/>
      <c r="H3" s="387"/>
      <c r="I3" s="387"/>
      <c r="J3" s="387"/>
      <c r="K3" s="71"/>
    </row>
    <row r="4" spans="1:11" s="73" customFormat="1" ht="18.75">
      <c r="A4" s="382" t="s">
        <v>91</v>
      </c>
      <c r="B4" s="382"/>
    </row>
    <row r="5" spans="1:11" s="73" customFormat="1" ht="18.75">
      <c r="A5" s="383" t="s">
        <v>92</v>
      </c>
      <c r="B5" s="383"/>
      <c r="C5" s="383" t="str">
        <f>'ДАННЫЕ О СОРЕВНОВАНИИ'!$C$6</f>
        <v>Вержбицкий И.В.</v>
      </c>
      <c r="D5" s="383"/>
      <c r="E5" s="383"/>
      <c r="F5" s="382" t="str">
        <f>'ДАННЫЕ О СОРЕВНОВАНИИ'!$G$6</f>
        <v>ВК</v>
      </c>
      <c r="G5" s="382"/>
      <c r="H5" s="383" t="str">
        <f>'ДАННЫЕ О СОРЕВНОВАНИИ'!I6</f>
        <v>г.Майкоп</v>
      </c>
      <c r="I5" s="383"/>
    </row>
    <row r="6" spans="1:11" s="73" customFormat="1" ht="18.75">
      <c r="A6" s="383" t="s">
        <v>93</v>
      </c>
      <c r="B6" s="383"/>
      <c r="C6" s="383" t="str">
        <f>'ДАННЫЕ О СОРЕВНОВАНИИ'!C9</f>
        <v>Исмаилов С.Г.</v>
      </c>
      <c r="D6" s="383"/>
      <c r="E6" s="383"/>
      <c r="F6" s="383"/>
      <c r="G6" s="383"/>
    </row>
    <row r="7" spans="1:11" s="73" customFormat="1" ht="18.75">
      <c r="A7" s="383" t="s">
        <v>94</v>
      </c>
      <c r="B7" s="383"/>
      <c r="C7" s="383" t="str">
        <f>'ДАННЫЕ О СОРЕВНОВАНИИ'!C10</f>
        <v>Бабаян Р.М.</v>
      </c>
      <c r="D7" s="383"/>
      <c r="E7" s="383"/>
      <c r="F7" s="383"/>
      <c r="G7" s="383"/>
    </row>
    <row r="8" spans="1:11" s="73" customFormat="1" ht="18.75">
      <c r="A8" s="383" t="s">
        <v>95</v>
      </c>
      <c r="B8" s="383"/>
      <c r="C8" s="383"/>
      <c r="D8" s="383"/>
      <c r="E8" s="383"/>
      <c r="F8" s="383"/>
    </row>
    <row r="9" spans="1:11" s="73" customFormat="1" ht="15.75" customHeight="1">
      <c r="A9" s="227">
        <v>42221</v>
      </c>
      <c r="B9" s="383" t="s">
        <v>96</v>
      </c>
      <c r="C9" s="383"/>
      <c r="D9" s="383"/>
      <c r="E9" s="383"/>
      <c r="F9" s="383"/>
      <c r="G9" s="383"/>
      <c r="H9" s="383"/>
      <c r="I9" s="383"/>
    </row>
    <row r="10" spans="1:11" s="73" customFormat="1" ht="18.75">
      <c r="A10" s="74" t="str">
        <f>'ДАННЫЕ О СОРЕВНОВАНИИ'!$C$4</f>
        <v>г.Армавир</v>
      </c>
      <c r="B10" s="75" t="str">
        <f>'ДАННЫЕ О СОРЕВНОВАНИИ'!$H$4</f>
        <v>ул. Лавриненко, 1</v>
      </c>
      <c r="C10" s="382" t="str">
        <f>'ДАННЫЕ О СОРЕВНОВАНИИ'!E4</f>
        <v>С/К ГБУКК "ЦСП по самбо и дзюдо"</v>
      </c>
      <c r="D10" s="382"/>
      <c r="E10" s="382"/>
      <c r="F10" s="382"/>
      <c r="G10" s="382"/>
      <c r="H10" s="382"/>
      <c r="I10" s="76" t="s">
        <v>97</v>
      </c>
      <c r="K10" s="75"/>
    </row>
    <row r="11" spans="1:11" s="73" customFormat="1" ht="18.75">
      <c r="B11" s="386" t="str">
        <f>'ДАННЫЕ О СОРЕВНОВАНИИ'!$C$5</f>
        <v>05-08.08.2015</v>
      </c>
      <c r="C11" s="386"/>
      <c r="D11" s="383" t="s">
        <v>98</v>
      </c>
      <c r="E11" s="383"/>
      <c r="F11" s="383"/>
      <c r="G11" s="383"/>
      <c r="H11" s="383"/>
      <c r="I11" s="109"/>
      <c r="J11" s="109"/>
      <c r="K11" s="75"/>
    </row>
    <row r="12" spans="1:11" s="73" customFormat="1" ht="18.75">
      <c r="A12" s="382" t="str">
        <f>'ДАННЫЕ О СОРЕВНОВАНИИ'!$C$3</f>
        <v>VII Спартакиада учащихся России по дзюдо - 3 этап.</v>
      </c>
      <c r="B12" s="382"/>
      <c r="C12" s="382"/>
      <c r="D12" s="382"/>
      <c r="E12" s="382"/>
      <c r="F12" s="382"/>
      <c r="G12" s="382"/>
      <c r="H12" s="382"/>
      <c r="I12" s="382"/>
      <c r="J12" s="382"/>
      <c r="K12" s="75"/>
    </row>
    <row r="13" spans="1:11" s="76" customFormat="1" ht="57.75" customHeight="1">
      <c r="A13" s="384" t="s">
        <v>99</v>
      </c>
      <c r="B13" s="384"/>
      <c r="C13" s="384"/>
      <c r="D13" s="384"/>
      <c r="E13" s="384"/>
      <c r="F13" s="384"/>
      <c r="G13" s="384"/>
      <c r="H13" s="384"/>
      <c r="I13" s="384"/>
      <c r="J13" s="384"/>
      <c r="K13" s="77"/>
    </row>
    <row r="14" spans="1:11" s="76" customFormat="1" ht="53.25" customHeight="1">
      <c r="A14" s="384" t="s">
        <v>100</v>
      </c>
      <c r="B14" s="384"/>
      <c r="C14" s="384"/>
      <c r="D14" s="384"/>
      <c r="E14" s="384"/>
      <c r="F14" s="384"/>
      <c r="G14" s="384"/>
      <c r="H14" s="384"/>
      <c r="I14" s="384"/>
      <c r="J14" s="384"/>
      <c r="K14" s="77"/>
    </row>
    <row r="15" spans="1:11" s="76" customFormat="1" ht="36" customHeight="1">
      <c r="A15" s="384" t="s">
        <v>101</v>
      </c>
      <c r="B15" s="384"/>
      <c r="C15" s="384"/>
      <c r="D15" s="384"/>
      <c r="E15" s="384"/>
      <c r="F15" s="384"/>
      <c r="G15" s="384"/>
      <c r="H15" s="384"/>
      <c r="I15" s="384"/>
      <c r="J15" s="384"/>
      <c r="K15" s="77"/>
    </row>
    <row r="16" spans="1:11" s="76" customFormat="1" ht="54.75" customHeight="1">
      <c r="A16" s="384" t="s">
        <v>102</v>
      </c>
      <c r="B16" s="384"/>
      <c r="C16" s="384"/>
      <c r="D16" s="384"/>
      <c r="E16" s="384"/>
      <c r="F16" s="384"/>
      <c r="G16" s="384"/>
      <c r="H16" s="384"/>
      <c r="I16" s="384"/>
      <c r="J16" s="384"/>
      <c r="K16" s="77"/>
    </row>
    <row r="17" spans="1:11" s="73" customFormat="1" ht="18.75">
      <c r="I17" s="75"/>
      <c r="J17" s="75"/>
      <c r="K17" s="75"/>
    </row>
    <row r="18" spans="1:11" s="73" customFormat="1" ht="18.75"/>
    <row r="19" spans="1:11" s="73" customFormat="1" ht="18.75">
      <c r="A19" s="382" t="s">
        <v>103</v>
      </c>
      <c r="B19" s="382"/>
      <c r="C19" s="382"/>
      <c r="D19" s="383" t="str">
        <f>'ДАННЫЕ О СОРЕВНОВАНИИ'!$E$4</f>
        <v>С/К ГБУКК "ЦСП по самбо и дзюдо"</v>
      </c>
      <c r="E19" s="383"/>
      <c r="F19" s="383"/>
      <c r="G19" s="383"/>
      <c r="H19" s="383"/>
      <c r="I19" s="383"/>
      <c r="J19" s="383"/>
    </row>
    <row r="20" spans="1:11" s="73" customFormat="1" ht="18.75">
      <c r="C20" s="383" t="s">
        <v>104</v>
      </c>
      <c r="D20" s="383"/>
      <c r="E20" s="383"/>
      <c r="F20" s="383"/>
      <c r="G20" s="383"/>
      <c r="H20" s="383"/>
      <c r="I20" s="383"/>
    </row>
    <row r="21" spans="1:11" s="73" customFormat="1" ht="18.75">
      <c r="A21" s="76"/>
    </row>
    <row r="22" spans="1:11" s="73" customFormat="1" ht="37.5" customHeight="1">
      <c r="A22" s="76"/>
      <c r="B22" s="383" t="s">
        <v>105</v>
      </c>
      <c r="C22" s="383"/>
      <c r="D22" s="383"/>
      <c r="E22" s="78"/>
      <c r="F22" s="78"/>
      <c r="G22" s="78"/>
      <c r="H22" s="385" t="str">
        <f>C5</f>
        <v>Вержбицкий И.В.</v>
      </c>
      <c r="I22" s="385"/>
    </row>
    <row r="23" spans="1:11" s="73" customFormat="1" ht="37.5" customHeight="1">
      <c r="A23" s="76"/>
      <c r="B23" s="383" t="s">
        <v>106</v>
      </c>
      <c r="C23" s="383"/>
      <c r="D23" s="383"/>
      <c r="E23" s="79"/>
      <c r="F23" s="79"/>
      <c r="G23" s="79"/>
      <c r="H23" s="385" t="str">
        <f>C6</f>
        <v>Исмаилов С.Г.</v>
      </c>
      <c r="I23" s="385"/>
    </row>
    <row r="24" spans="1:11" s="73" customFormat="1" ht="37.5" customHeight="1">
      <c r="A24" s="76"/>
      <c r="B24" s="383" t="s">
        <v>107</v>
      </c>
      <c r="C24" s="383"/>
      <c r="D24" s="383"/>
      <c r="E24" s="79"/>
      <c r="F24" s="79"/>
      <c r="G24" s="79"/>
      <c r="H24" s="385" t="str">
        <f>C7</f>
        <v>Бабаян Р.М.</v>
      </c>
      <c r="I24" s="385"/>
    </row>
    <row r="25" spans="1:11" s="73" customFormat="1" ht="18.75">
      <c r="A25" s="76"/>
    </row>
    <row r="26" spans="1:11" s="73" customFormat="1" ht="18.75">
      <c r="A26" s="76"/>
    </row>
    <row r="27" spans="1:11" s="73" customFormat="1" ht="18.75">
      <c r="A27" s="76"/>
    </row>
    <row r="28" spans="1:11" s="73" customFormat="1" ht="18.75">
      <c r="A28" s="76"/>
    </row>
    <row r="29" spans="1:11" s="73" customFormat="1" ht="18.75">
      <c r="A29" s="76"/>
    </row>
    <row r="30" spans="1:11" s="73" customFormat="1" ht="18.75">
      <c r="A30" s="76"/>
    </row>
    <row r="31" spans="1:11" s="73" customFormat="1" ht="18.75">
      <c r="A31" s="76"/>
    </row>
    <row r="32" spans="1:11" s="73" customFormat="1" ht="18.75">
      <c r="A32" s="76"/>
    </row>
    <row r="33" spans="1:1" s="73" customFormat="1" ht="18.75">
      <c r="A33" s="76"/>
    </row>
    <row r="34" spans="1:1" s="73" customFormat="1" ht="18.75">
      <c r="A34" s="76"/>
    </row>
    <row r="35" spans="1:1" s="73" customFormat="1" ht="18.75">
      <c r="A35" s="76"/>
    </row>
    <row r="36" spans="1:1" s="73" customFormat="1" ht="18.75">
      <c r="A36" s="76"/>
    </row>
    <row r="37" spans="1:1" s="73" customFormat="1" ht="18.75">
      <c r="A37" s="76"/>
    </row>
    <row r="38" spans="1:1" s="73" customFormat="1" ht="18.75">
      <c r="A38" s="76"/>
    </row>
    <row r="39" spans="1:1" s="73" customFormat="1" ht="18.75">
      <c r="A39" s="76"/>
    </row>
    <row r="40" spans="1:1" s="73" customFormat="1" ht="18.75">
      <c r="A40" s="76"/>
    </row>
    <row r="41" spans="1:1" s="73" customFormat="1" ht="18.75">
      <c r="A41" s="76"/>
    </row>
    <row r="42" spans="1:1" s="73" customFormat="1" ht="18.75">
      <c r="A42" s="76"/>
    </row>
    <row r="43" spans="1:1" s="73" customFormat="1" ht="18.75">
      <c r="A43" s="76"/>
    </row>
    <row r="44" spans="1:1" s="73" customFormat="1" ht="18.75">
      <c r="A44" s="76"/>
    </row>
    <row r="45" spans="1:1" s="73" customFormat="1" ht="18.75">
      <c r="A45" s="76"/>
    </row>
    <row r="46" spans="1:1" s="73" customFormat="1" ht="18.75">
      <c r="A46" s="76"/>
    </row>
    <row r="47" spans="1:1" s="73" customFormat="1" ht="18.75">
      <c r="A47" s="76"/>
    </row>
    <row r="48" spans="1:1" s="81" customFormat="1" ht="12.75">
      <c r="A48" s="80"/>
    </row>
    <row r="49" spans="1:1" s="81" customFormat="1" ht="12.75">
      <c r="A49" s="80"/>
    </row>
    <row r="50" spans="1:1" s="81" customFormat="1" ht="12.75">
      <c r="A50" s="80"/>
    </row>
    <row r="51" spans="1:1" s="81" customFormat="1" ht="12.75">
      <c r="A51" s="80"/>
    </row>
    <row r="52" spans="1:1" s="81" customFormat="1" ht="12.75">
      <c r="A52" s="80"/>
    </row>
  </sheetData>
  <mergeCells count="30">
    <mergeCell ref="B11:C11"/>
    <mergeCell ref="A2:J2"/>
    <mergeCell ref="A3:J3"/>
    <mergeCell ref="A4:B4"/>
    <mergeCell ref="A5:B5"/>
    <mergeCell ref="C5:E5"/>
    <mergeCell ref="F5:G5"/>
    <mergeCell ref="H5:I5"/>
    <mergeCell ref="D11:H11"/>
    <mergeCell ref="A6:B6"/>
    <mergeCell ref="C6:G6"/>
    <mergeCell ref="A7:B7"/>
    <mergeCell ref="A8:F8"/>
    <mergeCell ref="B9:I9"/>
    <mergeCell ref="C7:G7"/>
    <mergeCell ref="C10:H10"/>
    <mergeCell ref="A19:C19"/>
    <mergeCell ref="D19:J19"/>
    <mergeCell ref="H24:I24"/>
    <mergeCell ref="A12:J12"/>
    <mergeCell ref="B24:D24"/>
    <mergeCell ref="A13:J13"/>
    <mergeCell ref="A14:J14"/>
    <mergeCell ref="A15:J15"/>
    <mergeCell ref="A16:J16"/>
    <mergeCell ref="C20:I20"/>
    <mergeCell ref="B22:D22"/>
    <mergeCell ref="H22:I22"/>
    <mergeCell ref="B23:D23"/>
    <mergeCell ref="H23:I23"/>
  </mergeCells>
  <pageMargins left="0.19685039370078741" right="0.19685039370078741" top="0.39370078740157483" bottom="0.39370078740157483" header="0" footer="0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">
    <tabColor theme="9" tint="-0.249977111117893"/>
  </sheetPr>
  <dimension ref="A1:F39"/>
  <sheetViews>
    <sheetView showZeros="0" workbookViewId="0">
      <selection sqref="A1:F1"/>
    </sheetView>
  </sheetViews>
  <sheetFormatPr defaultRowHeight="15"/>
  <cols>
    <col min="1" max="1" width="4.7109375" style="27" customWidth="1"/>
    <col min="2" max="2" width="36.42578125" style="27" customWidth="1"/>
    <col min="3" max="3" width="10.5703125" style="27" customWidth="1"/>
    <col min="4" max="4" width="9.140625" style="27"/>
    <col min="5" max="5" width="20" style="27" customWidth="1"/>
    <col min="6" max="6" width="15.85546875" style="27" customWidth="1"/>
    <col min="7" max="16384" width="9.140625" style="27"/>
  </cols>
  <sheetData>
    <row r="1" spans="1:6" ht="41.25" customHeight="1">
      <c r="A1" s="389" t="s">
        <v>137</v>
      </c>
      <c r="B1" s="389"/>
      <c r="C1" s="389"/>
      <c r="D1" s="389"/>
      <c r="E1" s="389"/>
      <c r="F1" s="389"/>
    </row>
    <row r="2" spans="1:6" s="128" customFormat="1" ht="15.75">
      <c r="A2" s="390" t="str">
        <f>'ДАННЫЕ О СОРЕВНОВАНИИ'!C3</f>
        <v>VII Спартакиада учащихся России по дзюдо - 3 этап.</v>
      </c>
      <c r="B2" s="390"/>
      <c r="C2" s="390"/>
      <c r="D2" s="390"/>
      <c r="E2" s="390"/>
      <c r="F2" s="390"/>
    </row>
    <row r="3" spans="1:6" s="128" customFormat="1" ht="15.75">
      <c r="B3" s="129" t="s">
        <v>28</v>
      </c>
      <c r="C3" s="130" t="str">
        <f>'ДАННЫЕ О СОРЕВНОВАНИИ'!H13</f>
        <v>ЮНОШЕЙ</v>
      </c>
      <c r="D3" s="155" t="s">
        <v>30</v>
      </c>
      <c r="E3" s="130" t="str">
        <f>'ДАННЫЕ О СОРЕВНОВАНИИ'!H17</f>
        <v>ДЕВУШЕК</v>
      </c>
    </row>
    <row r="4" spans="1:6" s="128" customFormat="1" ht="15.75">
      <c r="B4" s="129">
        <f>'ДАННЫЕ О СОРЕВНОВАНИИ'!J17</f>
        <v>1999</v>
      </c>
      <c r="C4" s="155" t="s">
        <v>136</v>
      </c>
      <c r="D4" s="131">
        <f>'ДАННЫЕ О СОРЕВНОВАНИИ'!L13</f>
        <v>2001</v>
      </c>
      <c r="E4" s="128" t="s">
        <v>144</v>
      </c>
    </row>
    <row r="5" spans="1:6" s="128" customFormat="1" ht="15.75">
      <c r="A5" s="130"/>
      <c r="B5" s="129" t="str">
        <f>'ДАННЫЕ О СОРЕВНОВАНИИ'!C4</f>
        <v>г.Армавир</v>
      </c>
      <c r="C5" s="390" t="str">
        <f>'ДАННЫЕ О СОРЕВНОВАНИИ'!H4</f>
        <v>ул. Лавриненко, 1</v>
      </c>
      <c r="D5" s="390"/>
      <c r="E5" s="132" t="str">
        <f>'ДАННЫЕ О СОРЕВНОВАНИИ'!E4</f>
        <v>С/К ГБУКК "ЦСП по самбо и дзюдо"</v>
      </c>
      <c r="F5" s="133" t="str">
        <f>'ДАННЫЕ О СОРЕВНОВАНИИ'!C5</f>
        <v>05-08.08.2015</v>
      </c>
    </row>
    <row r="6" spans="1:6" s="135" customFormat="1" ht="29.25" customHeight="1">
      <c r="A6" s="134" t="s">
        <v>138</v>
      </c>
      <c r="B6" s="134" t="s">
        <v>139</v>
      </c>
      <c r="C6" s="134" t="s">
        <v>140</v>
      </c>
      <c r="D6" s="134" t="s">
        <v>141</v>
      </c>
      <c r="E6" s="134" t="s">
        <v>142</v>
      </c>
      <c r="F6" s="134" t="s">
        <v>143</v>
      </c>
    </row>
    <row r="7" spans="1:6" s="126" customFormat="1" ht="22.5" customHeight="1">
      <c r="A7" s="136">
        <v>1</v>
      </c>
      <c r="B7" s="136"/>
      <c r="C7" s="136"/>
      <c r="D7" s="136"/>
      <c r="E7" s="136"/>
      <c r="F7" s="136"/>
    </row>
    <row r="8" spans="1:6" s="126" customFormat="1" ht="22.5" customHeight="1">
      <c r="A8" s="136">
        <v>2</v>
      </c>
      <c r="B8" s="136"/>
      <c r="C8" s="136"/>
      <c r="D8" s="136"/>
      <c r="E8" s="136"/>
      <c r="F8" s="136"/>
    </row>
    <row r="9" spans="1:6" s="126" customFormat="1" ht="22.5" customHeight="1">
      <c r="A9" s="136">
        <v>3</v>
      </c>
      <c r="B9" s="136"/>
      <c r="C9" s="136"/>
      <c r="D9" s="136"/>
      <c r="E9" s="136"/>
      <c r="F9" s="136"/>
    </row>
    <row r="10" spans="1:6" s="126" customFormat="1" ht="22.5" customHeight="1">
      <c r="A10" s="136">
        <v>4</v>
      </c>
      <c r="B10" s="136"/>
      <c r="C10" s="136"/>
      <c r="D10" s="136"/>
      <c r="E10" s="136"/>
      <c r="F10" s="136"/>
    </row>
    <row r="11" spans="1:6" s="126" customFormat="1" ht="22.5" customHeight="1">
      <c r="A11" s="136">
        <v>5</v>
      </c>
      <c r="B11" s="136"/>
      <c r="C11" s="136"/>
      <c r="D11" s="136"/>
      <c r="E11" s="136"/>
      <c r="F11" s="136"/>
    </row>
    <row r="12" spans="1:6" s="126" customFormat="1" ht="22.5" customHeight="1">
      <c r="A12" s="136">
        <v>6</v>
      </c>
      <c r="B12" s="136"/>
      <c r="C12" s="136"/>
      <c r="D12" s="136"/>
      <c r="E12" s="136"/>
      <c r="F12" s="136"/>
    </row>
    <row r="13" spans="1:6" s="126" customFormat="1" ht="22.5" customHeight="1">
      <c r="A13" s="136">
        <v>7</v>
      </c>
      <c r="B13" s="136"/>
      <c r="C13" s="136"/>
      <c r="D13" s="136"/>
      <c r="E13" s="136"/>
      <c r="F13" s="136"/>
    </row>
    <row r="14" spans="1:6" s="126" customFormat="1" ht="22.5" customHeight="1">
      <c r="A14" s="136">
        <v>8</v>
      </c>
      <c r="B14" s="136"/>
      <c r="C14" s="136"/>
      <c r="D14" s="136"/>
      <c r="E14" s="136"/>
      <c r="F14" s="136"/>
    </row>
    <row r="15" spans="1:6" s="126" customFormat="1" ht="22.5" customHeight="1">
      <c r="A15" s="136">
        <v>9</v>
      </c>
      <c r="B15" s="136"/>
      <c r="C15" s="136"/>
      <c r="D15" s="136"/>
      <c r="E15" s="136"/>
      <c r="F15" s="136"/>
    </row>
    <row r="16" spans="1:6" s="126" customFormat="1" ht="22.5" customHeight="1">
      <c r="A16" s="136">
        <v>10</v>
      </c>
      <c r="B16" s="136"/>
      <c r="C16" s="136"/>
      <c r="D16" s="136"/>
      <c r="E16" s="136"/>
      <c r="F16" s="136"/>
    </row>
    <row r="17" spans="1:6" s="126" customFormat="1" ht="14.25" customHeight="1">
      <c r="A17" s="127"/>
      <c r="B17" s="127"/>
      <c r="C17" s="127"/>
      <c r="D17" s="127"/>
      <c r="E17" s="127"/>
      <c r="F17" s="127"/>
    </row>
    <row r="18" spans="1:6" ht="18" customHeight="1">
      <c r="B18" s="27" t="s">
        <v>61</v>
      </c>
      <c r="D18" s="108" t="str">
        <f>'ДАННЫЕ О СОРЕВНОВАНИИ'!G6</f>
        <v>ВК</v>
      </c>
      <c r="E18" s="137" t="str">
        <f>'ДАННЫЕ О СОРЕВНОВАНИИ'!C6</f>
        <v>Вержбицкий И.В.</v>
      </c>
      <c r="F18" s="27" t="str">
        <f>'ДАННЫЕ О СОРЕВНОВАНИИ'!I6</f>
        <v>г.Майкоп</v>
      </c>
    </row>
    <row r="19" spans="1:6" s="4" customFormat="1" ht="18" customHeight="1">
      <c r="B19" s="4" t="s">
        <v>62</v>
      </c>
      <c r="D19" s="138" t="str">
        <f>'ДАННЫЕ О СОРЕВНОВАНИИ'!G7</f>
        <v>ВК</v>
      </c>
      <c r="E19" s="137" t="str">
        <f>'ДАННЫЕ О СОРЕВНОВАНИИ'!C7</f>
        <v>Заярный А.В.</v>
      </c>
      <c r="F19" s="27" t="str">
        <f>'ДАННЫЕ О СОРЕВНОВАНИИ'!I7</f>
        <v>г.Волгоград</v>
      </c>
    </row>
    <row r="20" spans="1:6" ht="10.5" customHeight="1">
      <c r="A20" s="68"/>
      <c r="B20" s="68"/>
      <c r="C20" s="68"/>
      <c r="D20" s="139"/>
      <c r="E20" s="140"/>
      <c r="F20" s="68"/>
    </row>
    <row r="21" spans="1:6" ht="48" customHeight="1">
      <c r="A21" s="391" t="s">
        <v>137</v>
      </c>
      <c r="B21" s="391"/>
      <c r="C21" s="391"/>
      <c r="D21" s="391"/>
      <c r="E21" s="391"/>
      <c r="F21" s="391"/>
    </row>
    <row r="22" spans="1:6" ht="15.75">
      <c r="A22" s="390" t="str">
        <f>'ДАННЫЕ О СОРЕВНОВАНИИ'!C3</f>
        <v>VII Спартакиада учащихся России по дзюдо - 3 этап.</v>
      </c>
      <c r="B22" s="390"/>
      <c r="C22" s="390"/>
      <c r="D22" s="390"/>
      <c r="E22" s="390"/>
      <c r="F22" s="390"/>
    </row>
    <row r="23" spans="1:6" ht="15.75">
      <c r="A23" s="128"/>
      <c r="B23" s="129" t="s">
        <v>28</v>
      </c>
      <c r="C23" s="130" t="str">
        <f>ЮНОШЕЙ</f>
        <v>ЮНОШЕЙ</v>
      </c>
      <c r="D23" s="155" t="s">
        <v>30</v>
      </c>
      <c r="E23" s="130" t="str">
        <f>'ДАННЫЕ О СОРЕВНОВАНИИ'!H17</f>
        <v>ДЕВУШЕК</v>
      </c>
      <c r="F23" s="128"/>
    </row>
    <row r="24" spans="1:6" ht="15.75">
      <c r="A24" s="128"/>
      <c r="B24" s="129">
        <f>'ДАННЫЕ О СОРЕВНОВАНИИ'!J13</f>
        <v>1999</v>
      </c>
      <c r="C24" s="155" t="s">
        <v>136</v>
      </c>
      <c r="D24" s="131">
        <f>'ДАННЫЕ О СОРЕВНОВАНИИ'!L13</f>
        <v>2001</v>
      </c>
      <c r="E24" s="128" t="s">
        <v>144</v>
      </c>
      <c r="F24" s="128"/>
    </row>
    <row r="25" spans="1:6" ht="15.75">
      <c r="A25" s="130"/>
      <c r="B25" s="129" t="str">
        <f>'ДАННЫЕ О СОРЕВНОВАНИИ'!C4</f>
        <v>г.Армавир</v>
      </c>
      <c r="C25" s="388" t="str">
        <f>'ДАННЫЕ О СОРЕВНОВАНИИ'!H4</f>
        <v>ул. Лавриненко, 1</v>
      </c>
      <c r="D25" s="388"/>
      <c r="E25" s="132" t="str">
        <f>'ДАННЫЕ О СОРЕВНОВАНИИ'!E4</f>
        <v>С/К ГБУКК "ЦСП по самбо и дзюдо"</v>
      </c>
      <c r="F25" s="133" t="str">
        <f>'ДАННЫЕ О СОРЕВНОВАНИИ'!C5</f>
        <v>05-08.08.2015</v>
      </c>
    </row>
    <row r="26" spans="1:6" ht="30">
      <c r="A26" s="134" t="s">
        <v>138</v>
      </c>
      <c r="B26" s="134" t="s">
        <v>139</v>
      </c>
      <c r="C26" s="134" t="s">
        <v>140</v>
      </c>
      <c r="D26" s="134" t="s">
        <v>141</v>
      </c>
      <c r="E26" s="134" t="s">
        <v>142</v>
      </c>
      <c r="F26" s="134" t="s">
        <v>143</v>
      </c>
    </row>
    <row r="27" spans="1:6" ht="22.5" customHeight="1">
      <c r="A27" s="136">
        <v>1</v>
      </c>
      <c r="B27" s="136"/>
      <c r="C27" s="136"/>
      <c r="D27" s="136"/>
      <c r="E27" s="136"/>
      <c r="F27" s="136"/>
    </row>
    <row r="28" spans="1:6" ht="22.5" customHeight="1">
      <c r="A28" s="136">
        <v>2</v>
      </c>
      <c r="B28" s="136"/>
      <c r="C28" s="136"/>
      <c r="D28" s="136"/>
      <c r="E28" s="136"/>
      <c r="F28" s="136"/>
    </row>
    <row r="29" spans="1:6" ht="22.5" customHeight="1">
      <c r="A29" s="136">
        <v>3</v>
      </c>
      <c r="B29" s="136"/>
      <c r="C29" s="136"/>
      <c r="D29" s="136"/>
      <c r="E29" s="136"/>
      <c r="F29" s="136"/>
    </row>
    <row r="30" spans="1:6" ht="22.5" customHeight="1">
      <c r="A30" s="136">
        <v>4</v>
      </c>
      <c r="B30" s="136"/>
      <c r="C30" s="136"/>
      <c r="D30" s="136"/>
      <c r="E30" s="136"/>
      <c r="F30" s="136"/>
    </row>
    <row r="31" spans="1:6" ht="22.5" customHeight="1">
      <c r="A31" s="136">
        <v>5</v>
      </c>
      <c r="B31" s="136"/>
      <c r="C31" s="136"/>
      <c r="D31" s="136"/>
      <c r="E31" s="136"/>
      <c r="F31" s="136"/>
    </row>
    <row r="32" spans="1:6" ht="22.5" customHeight="1">
      <c r="A32" s="136">
        <v>6</v>
      </c>
      <c r="B32" s="136"/>
      <c r="C32" s="136"/>
      <c r="D32" s="136"/>
      <c r="E32" s="136"/>
      <c r="F32" s="136"/>
    </row>
    <row r="33" spans="1:6" ht="22.5" customHeight="1">
      <c r="A33" s="136">
        <v>7</v>
      </c>
      <c r="B33" s="136"/>
      <c r="C33" s="136"/>
      <c r="D33" s="136"/>
      <c r="E33" s="136"/>
      <c r="F33" s="136"/>
    </row>
    <row r="34" spans="1:6" ht="22.5" customHeight="1">
      <c r="A34" s="136">
        <v>8</v>
      </c>
      <c r="B34" s="136"/>
      <c r="C34" s="136"/>
      <c r="D34" s="136"/>
      <c r="E34" s="136"/>
      <c r="F34" s="136"/>
    </row>
    <row r="35" spans="1:6" ht="22.5" customHeight="1">
      <c r="A35" s="136">
        <v>9</v>
      </c>
      <c r="B35" s="136"/>
      <c r="C35" s="136"/>
      <c r="D35" s="136"/>
      <c r="E35" s="136"/>
      <c r="F35" s="136"/>
    </row>
    <row r="36" spans="1:6" ht="22.5" customHeight="1">
      <c r="A36" s="136">
        <v>10</v>
      </c>
      <c r="B36" s="136"/>
      <c r="C36" s="136"/>
      <c r="D36" s="136"/>
      <c r="E36" s="136"/>
      <c r="F36" s="136"/>
    </row>
    <row r="37" spans="1:6" ht="12.75" customHeight="1">
      <c r="A37" s="154"/>
      <c r="B37" s="154"/>
      <c r="C37" s="154"/>
      <c r="D37" s="154"/>
      <c r="E37" s="154"/>
      <c r="F37" s="154"/>
    </row>
    <row r="38" spans="1:6">
      <c r="B38" s="27" t="s">
        <v>61</v>
      </c>
      <c r="D38" s="108" t="str">
        <f>'ДАННЫЕ О СОРЕВНОВАНИИ'!G6</f>
        <v>ВК</v>
      </c>
      <c r="E38" s="137" t="str">
        <f>'ДАННЫЕ О СОРЕВНОВАНИИ'!C6</f>
        <v>Вержбицкий И.В.</v>
      </c>
      <c r="F38" s="27" t="str">
        <f>'ДАННЫЕ О СОРЕВНОВАНИИ'!I6</f>
        <v>г.Майкоп</v>
      </c>
    </row>
    <row r="39" spans="1:6">
      <c r="A39" s="4"/>
      <c r="B39" s="4" t="s">
        <v>62</v>
      </c>
      <c r="C39" s="4"/>
      <c r="D39" s="108" t="str">
        <f>'ДАННЫЕ О СОРЕВНОВАНИИ'!G7</f>
        <v>ВК</v>
      </c>
      <c r="E39" s="137" t="str">
        <f>'ДАННЫЕ О СОРЕВНОВАНИИ'!C7</f>
        <v>Заярный А.В.</v>
      </c>
      <c r="F39" s="27" t="str">
        <f>'ДАННЫЕ О СОРЕВНОВАНИИ'!I7</f>
        <v>г.Волгоград</v>
      </c>
    </row>
  </sheetData>
  <mergeCells count="6">
    <mergeCell ref="C25:D25"/>
    <mergeCell ref="A1:F1"/>
    <mergeCell ref="A2:F2"/>
    <mergeCell ref="C5:D5"/>
    <mergeCell ref="A21:F21"/>
    <mergeCell ref="A22:F22"/>
  </mergeCells>
  <pageMargins left="0" right="0" top="0.19685039370078741" bottom="0.19685039370078741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ДАННЫЕ О СОРЕВНОВАНИИ</vt:lpstr>
      <vt:lpstr>ТИТУЛЬНЫЙ ЛИСТ</vt:lpstr>
      <vt:lpstr>ГЛ.СУДЬЯ</vt:lpstr>
      <vt:lpstr>ВРАЧ</vt:lpstr>
      <vt:lpstr>АКТ ПРИЁМА</vt:lpstr>
      <vt:lpstr>ВЫПИСКА</vt:lpstr>
      <vt:lpstr>ЮНОШЕЙ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2015-08-07T08:19:25Z</dcterms:modified>
</cp:coreProperties>
</file>